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610" tabRatio="934" firstSheet="1" activeTab="7"/>
  </bookViews>
  <sheets>
    <sheet name="Celkové pořadí" sheetId="1" r:id="rId1"/>
    <sheet name="MLADŠÍ  ŽÁCI Jednotlivci" sheetId="2" r:id="rId2"/>
    <sheet name="ML.ŽÁCI DRUŽSTVA" sheetId="3" r:id="rId3"/>
    <sheet name="MLADŠÍ ŽÁKYNĚ  JEDNOTLIVCI" sheetId="4" r:id="rId4"/>
    <sheet name="ML.ŽÁKYNĚ DRUŽSTVA" sheetId="5" r:id="rId5"/>
    <sheet name="STARŠÍ ŽÁCI JEDNOTLIVCI" sheetId="6" r:id="rId6"/>
    <sheet name="ST.ŽÁCI DRUŽSTVA" sheetId="7" r:id="rId7"/>
    <sheet name="STARŠÍ ŽÁKYNĚ JEDNOTLIVCI" sheetId="8" r:id="rId8"/>
    <sheet name="ST.ŽÁKYNĚ DRUŽSTVA" sheetId="9" r:id="rId9"/>
  </sheets>
  <definedNames/>
  <calcPr fullCalcOnLoad="1"/>
</workbook>
</file>

<file path=xl/sharedStrings.xml><?xml version="1.0" encoding="utf-8"?>
<sst xmlns="http://schemas.openxmlformats.org/spreadsheetml/2006/main" count="1958" uniqueCount="430">
  <si>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</si>
  <si>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</si>
  <si>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</si>
  <si>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</si>
  <si>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</si>
  <si>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</si>
  <si>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</si>
  <si>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</si>
  <si>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</si>
  <si>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</si>
  <si>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ZŠ Rokytnice nad Jizerou</t>
  </si>
  <si>
    <t>ZŠ I. Olbrachta</t>
  </si>
  <si>
    <t>Reichl Vladimír</t>
  </si>
  <si>
    <t>ZŠ JILEMNICE, HARRACHA</t>
  </si>
  <si>
    <t>ZŠ a MŠ Roztoky u Jilemnice</t>
  </si>
  <si>
    <t>ZŠ Dr.F.L. Riegra, Semily</t>
  </si>
  <si>
    <t>Zš Horní Branná</t>
  </si>
  <si>
    <t>ZŠ Žižkova, Turnov</t>
  </si>
  <si>
    <t>ZŠ Jilemnice Komenského</t>
  </si>
  <si>
    <t>ZŠ Poniklá</t>
  </si>
  <si>
    <t>ZŠ Jablonec nad Jizerou</t>
  </si>
  <si>
    <t>Krakonošova ZŠ Loukov</t>
  </si>
  <si>
    <t>MZŠ Libštát</t>
  </si>
  <si>
    <t>ZŠ a MŠ Studenec</t>
  </si>
  <si>
    <t>ZŠ TGM Lomnice n/P</t>
  </si>
  <si>
    <t>800 m</t>
  </si>
  <si>
    <t>Jednotlivci</t>
  </si>
  <si>
    <t>Mladší žáci - okresní kolo atletického čtyřboje ZŠ</t>
  </si>
  <si>
    <t>BODY</t>
  </si>
  <si>
    <t>Tryzna Josef</t>
  </si>
  <si>
    <t>Vacek Jaroslav</t>
  </si>
  <si>
    <t>ZŠ Josefa Šíra</t>
  </si>
  <si>
    <t>Skalský Jaroslav</t>
  </si>
  <si>
    <t>Turnov 20. a 21. 9 .2016</t>
  </si>
  <si>
    <t>Šidlichovský Jan</t>
  </si>
  <si>
    <t>Maňhal Filip</t>
  </si>
  <si>
    <t>Malý Evžen</t>
  </si>
  <si>
    <t>Preisler Leoš</t>
  </si>
  <si>
    <t>Šolc Jakub</t>
  </si>
  <si>
    <t>Lacina Jakub</t>
  </si>
  <si>
    <t>Gymnázium Jilemnice</t>
  </si>
  <si>
    <t>Družstva</t>
  </si>
  <si>
    <t>28. října, Turnov</t>
  </si>
  <si>
    <t>Jednotlivci - TOP 10</t>
  </si>
  <si>
    <t>Jméno</t>
  </si>
  <si>
    <t>Škola</t>
  </si>
  <si>
    <t>Bandžuch David</t>
  </si>
  <si>
    <t>Janata Štěpán</t>
  </si>
  <si>
    <t>Klobouček Miroslav</t>
  </si>
  <si>
    <t>Prášil Martin</t>
  </si>
  <si>
    <t>Stehlík Jiří</t>
  </si>
  <si>
    <t>Denis Čonka</t>
  </si>
  <si>
    <t>Základní škola Vysoké nad Jizerou</t>
  </si>
  <si>
    <t>Jan Šilhán</t>
  </si>
  <si>
    <t>Karel Burgermeister</t>
  </si>
  <si>
    <t>Matěj Hrobař</t>
  </si>
  <si>
    <t>Zdeněk Petřina</t>
  </si>
  <si>
    <t>Lamač Václav</t>
  </si>
  <si>
    <t>ZŠ 28. října 18, TURNOV</t>
  </si>
  <si>
    <t>Levchuk Danyil</t>
  </si>
  <si>
    <t>Rákosník Jonatán</t>
  </si>
  <si>
    <t>Sucomel Aleš</t>
  </si>
  <si>
    <t>Šorm Ladislav</t>
  </si>
  <si>
    <t>Jirásko Vojtěch</t>
  </si>
  <si>
    <t>ZŠ a MŠ Roztoky u Jilemnice p. o.</t>
  </si>
  <si>
    <t>Joudal Antonín</t>
  </si>
  <si>
    <t>Sedláček Max</t>
  </si>
  <si>
    <t>Šolc Adam</t>
  </si>
  <si>
    <t>Tomáš Jan</t>
  </si>
  <si>
    <t>Jodas Jakub</t>
  </si>
  <si>
    <t>ZŠ Dr. F.l. Riegra Semily</t>
  </si>
  <si>
    <t>Kyloušek Daniel</t>
  </si>
  <si>
    <t>Mareš David</t>
  </si>
  <si>
    <t>Šorf František</t>
  </si>
  <si>
    <t>Trakal Petr</t>
  </si>
  <si>
    <t>FEJKL ANTONÍN</t>
  </si>
  <si>
    <t>ZŠ HARRACHA JILEMNICE</t>
  </si>
  <si>
    <t>GOTTSTEIN MATOUŠ</t>
  </si>
  <si>
    <t>POVAŽANEC LUKÁŠ</t>
  </si>
  <si>
    <t>VÁCLAVÍK JAN</t>
  </si>
  <si>
    <t>VYBÍRAL RADIM</t>
  </si>
  <si>
    <t>František Koudelka</t>
  </si>
  <si>
    <t>ZŠ Horní Branná</t>
  </si>
  <si>
    <t>Harcuba Matěj</t>
  </si>
  <si>
    <t>Lukáš Marynka</t>
  </si>
  <si>
    <t>Tobiáš Charouz</t>
  </si>
  <si>
    <t>Vávra Antonín</t>
  </si>
  <si>
    <t xml:space="preserve">Hloušek Daniel </t>
  </si>
  <si>
    <t>ZŠ I. Olbrachta Semily</t>
  </si>
  <si>
    <t>Kroupa Mikuláš</t>
  </si>
  <si>
    <t>Linek Matyáš</t>
  </si>
  <si>
    <t>Řehák Filip</t>
  </si>
  <si>
    <t>Saska Martin</t>
  </si>
  <si>
    <t>Absolon Dominik</t>
  </si>
  <si>
    <t xml:space="preserve">ZŠ Jilemnice Komenského </t>
  </si>
  <si>
    <t>Hadač Jakub</t>
  </si>
  <si>
    <t>Karel Filip</t>
  </si>
  <si>
    <t>Lukeš Jakub</t>
  </si>
  <si>
    <t>Volech Matěj</t>
  </si>
  <si>
    <t>Herbrich Tomáš</t>
  </si>
  <si>
    <t>ZŠ Skálova Turnov</t>
  </si>
  <si>
    <t>Hovorka Jaroslav</t>
  </si>
  <si>
    <t>Mařas Jakub</t>
  </si>
  <si>
    <t>Ressler Matěj</t>
  </si>
  <si>
    <t>Šafář Štěpán</t>
  </si>
  <si>
    <t>Devátý Ondřej</t>
  </si>
  <si>
    <t>ZŠ TGM Lomnice nad Popelkou</t>
  </si>
  <si>
    <t>Dlouhý Lukáš</t>
  </si>
  <si>
    <t>Němec Filip</t>
  </si>
  <si>
    <t>Pěnička Kryštof</t>
  </si>
  <si>
    <t>Zamlar Jakub</t>
  </si>
  <si>
    <t>Havlíček Jakub</t>
  </si>
  <si>
    <t>ZŠ, MŠ a ZUŠ Jablonec nad Jiz.</t>
  </si>
  <si>
    <t>Havlíček Josef</t>
  </si>
  <si>
    <t>Pacák Jakub</t>
  </si>
  <si>
    <t>Pacák Tomáš</t>
  </si>
  <si>
    <t>Shunkov Matviy</t>
  </si>
  <si>
    <t>Groncki Tadeáš</t>
  </si>
  <si>
    <t>Žižkova 518, Turnov</t>
  </si>
  <si>
    <t>Kněbort Matyáš</t>
  </si>
  <si>
    <t>Kvapil David</t>
  </si>
  <si>
    <t>Stach Daniel</t>
  </si>
  <si>
    <t>Svoboda Daniel</t>
  </si>
  <si>
    <t>Turnov  13. 9 .2022</t>
  </si>
  <si>
    <t>ZŠ Vysoké n/J</t>
  </si>
  <si>
    <t>Postup na krajské kolo 27.9., Turnov</t>
  </si>
  <si>
    <t>ZŠ Žižkova 518, Turnov</t>
  </si>
  <si>
    <t>4boj-Mladší žácí - výsledky OF 2022</t>
  </si>
  <si>
    <t>1.+ 2. družstvo</t>
  </si>
  <si>
    <t>Pořadí:</t>
  </si>
  <si>
    <t>Mladší žákyně- okresní kolo atletického čtyřboje ZŠ</t>
  </si>
  <si>
    <t>600 m</t>
  </si>
  <si>
    <t>Vaníčková Nela</t>
  </si>
  <si>
    <t>Farská Elen</t>
  </si>
  <si>
    <t>Kobrlová Eliška</t>
  </si>
  <si>
    <t>Štěpánková Barbora</t>
  </si>
  <si>
    <t>Aneta Suchomelová</t>
  </si>
  <si>
    <t>Bubeníková Adéla</t>
  </si>
  <si>
    <t>Vanclová Nela</t>
  </si>
  <si>
    <t>Zikmundová Elen</t>
  </si>
  <si>
    <t>Brožková Nikola</t>
  </si>
  <si>
    <t>Schelle Natálie</t>
  </si>
  <si>
    <t>Sedláčková Věra</t>
  </si>
  <si>
    <t>Vítková Vendula</t>
  </si>
  <si>
    <t>Buďárková Laura</t>
  </si>
  <si>
    <t>Tereza Chladilová</t>
  </si>
  <si>
    <t>Koťátková Laura</t>
  </si>
  <si>
    <t>Donátová Adéla</t>
  </si>
  <si>
    <t>Matoušová Adéla</t>
  </si>
  <si>
    <t>Šritrová Aneta</t>
  </si>
  <si>
    <t>Barochová Vanesa</t>
  </si>
  <si>
    <t>Zelnická Kateřina</t>
  </si>
  <si>
    <t>Mencová Vanesa</t>
  </si>
  <si>
    <t>Michaela Lánská</t>
  </si>
  <si>
    <t>Smolíková Bára</t>
  </si>
  <si>
    <t>Hlůžová Veronika</t>
  </si>
  <si>
    <t>PACLÍKOVÁ MARKÉTA</t>
  </si>
  <si>
    <t>Čapková Eliška</t>
  </si>
  <si>
    <t>Jeriová Natálie</t>
  </si>
  <si>
    <t>Dědečková Viktorie</t>
  </si>
  <si>
    <t>Barbora Šimůnková</t>
  </si>
  <si>
    <t>Tereza Erbenová</t>
  </si>
  <si>
    <t>Hamáčková Marie</t>
  </si>
  <si>
    <t>KERLE NIKITA</t>
  </si>
  <si>
    <t>Víchová Veronika</t>
  </si>
  <si>
    <t>Tryznová Kristýna</t>
  </si>
  <si>
    <t>Paříková Barbora</t>
  </si>
  <si>
    <t>Hájková Gabriela</t>
  </si>
  <si>
    <t>Bártová Nela</t>
  </si>
  <si>
    <t>KRČÍKOVÁ BEATRIX</t>
  </si>
  <si>
    <t>PLŮCHOVÁ MICHAELA</t>
  </si>
  <si>
    <t>Klouzová Kamila</t>
  </si>
  <si>
    <t>Vojtíšková Anna</t>
  </si>
  <si>
    <t>Herkeová Karolína</t>
  </si>
  <si>
    <t>Šimková Markéta</t>
  </si>
  <si>
    <t>Dohelská Daniela</t>
  </si>
  <si>
    <t>Dominika Lánská</t>
  </si>
  <si>
    <t>Nicol Honců</t>
  </si>
  <si>
    <t>Simona Nykrynová</t>
  </si>
  <si>
    <t>Valentová Bára</t>
  </si>
  <si>
    <t>Bukovská Nicol</t>
  </si>
  <si>
    <t>Karla Husarová</t>
  </si>
  <si>
    <t>Kučerová Nicole</t>
  </si>
  <si>
    <t>Malá Anežka</t>
  </si>
  <si>
    <t>Kosařová Eliška</t>
  </si>
  <si>
    <t>Horáčková Melisa</t>
  </si>
  <si>
    <t>Doležalová Viktorie</t>
  </si>
  <si>
    <t>Reková Jaroslava</t>
  </si>
  <si>
    <t>HAASOVÁ JULIE</t>
  </si>
  <si>
    <t>Emily Vanclová</t>
  </si>
  <si>
    <t>Mlejnková Vanesa</t>
  </si>
  <si>
    <t>Šmídová Aneta</t>
  </si>
  <si>
    <t>Lumendová Sabina</t>
  </si>
  <si>
    <t>Kroutvarová Sarah</t>
  </si>
  <si>
    <t>Karadzos</t>
  </si>
  <si>
    <t>Popková Nela</t>
  </si>
  <si>
    <t>Ďoubová Anežka</t>
  </si>
  <si>
    <t>Dobiášová Amálie</t>
  </si>
  <si>
    <t>Tocháčková Kristina</t>
  </si>
  <si>
    <t>Vu Quynh Huong</t>
  </si>
  <si>
    <t>Dědková Agáta</t>
  </si>
  <si>
    <t>Mladší žákyně - okresní kolo atletického čtyřboje ZŠ</t>
  </si>
  <si>
    <t>soutěž družstev</t>
  </si>
  <si>
    <t>13. 9. 2022 Turnov</t>
  </si>
  <si>
    <t>4boj OF - mladší žákyně  2022</t>
  </si>
  <si>
    <t>ZŠ 28. ŘÍJNA 18, TURNOV</t>
  </si>
  <si>
    <t>ZŠ Roztoky</t>
  </si>
  <si>
    <t>1. a 2. družstvo</t>
  </si>
  <si>
    <t>Starší žáci - okresní kolo atletického čtyřboje ZŠ</t>
  </si>
  <si>
    <t>Turnov 13. 9 .2022</t>
  </si>
  <si>
    <t>koule</t>
  </si>
  <si>
    <t>1000 m</t>
  </si>
  <si>
    <t>Eis Danny</t>
  </si>
  <si>
    <t>Mifka Vojtěch</t>
  </si>
  <si>
    <t>Kasan Dominik</t>
  </si>
  <si>
    <t>Saienko Andrii</t>
  </si>
  <si>
    <t>Janata Jakub</t>
  </si>
  <si>
    <t>Ježek Michal</t>
  </si>
  <si>
    <t>Kosina Matěj</t>
  </si>
  <si>
    <t>Sedlák Tomáš</t>
  </si>
  <si>
    <t>Vojtíšek Matěj</t>
  </si>
  <si>
    <t>Lukáš Zemánek</t>
  </si>
  <si>
    <t>Základní škola Vysoké n/J</t>
  </si>
  <si>
    <t>Jan Čonka</t>
  </si>
  <si>
    <t>Vít Duštíra</t>
  </si>
  <si>
    <t>Břetislav Koucký</t>
  </si>
  <si>
    <t>Kryštof Patera</t>
  </si>
  <si>
    <t>Langer Tobiáš</t>
  </si>
  <si>
    <t>Žampa Petr</t>
  </si>
  <si>
    <t>Šrytr Dominik</t>
  </si>
  <si>
    <t>Hušek Petr</t>
  </si>
  <si>
    <t>Kopal David</t>
  </si>
  <si>
    <t>Dakhno Ivan</t>
  </si>
  <si>
    <t>ZŠ a MŠ Roztoky</t>
  </si>
  <si>
    <t>Jebavý Jan Jakub</t>
  </si>
  <si>
    <t>Mečíř Matěj</t>
  </si>
  <si>
    <t>Novák Roman</t>
  </si>
  <si>
    <t>Třešňák Matěj</t>
  </si>
  <si>
    <t>Ježek Miroslav</t>
  </si>
  <si>
    <t>Horáček Šimon</t>
  </si>
  <si>
    <t>Trejbal Vojtěch</t>
  </si>
  <si>
    <t>Tauchman Matěj</t>
  </si>
  <si>
    <t>Jílek Marek</t>
  </si>
  <si>
    <t>Šorf Antonín</t>
  </si>
  <si>
    <t>Dolenský Filip</t>
  </si>
  <si>
    <t>Prousek Jakub</t>
  </si>
  <si>
    <t>Babka Mikuláš</t>
  </si>
  <si>
    <t>FEJKL JAN</t>
  </si>
  <si>
    <t>SPANILÝ DAVID</t>
  </si>
  <si>
    <t>JINDŘIŠEK VÍT</t>
  </si>
  <si>
    <t>KRAUSE TADEÁŠ</t>
  </si>
  <si>
    <t>NECHANICKÝ DAVID</t>
  </si>
  <si>
    <t>Kryštof Valenta</t>
  </si>
  <si>
    <t>Šimon Paulů</t>
  </si>
  <si>
    <t>Michal Honců</t>
  </si>
  <si>
    <t>Štěpán Kubza</t>
  </si>
  <si>
    <t>Tobias Nimrichtr</t>
  </si>
  <si>
    <t>Korbela Václav</t>
  </si>
  <si>
    <t>Koňák Matěj</t>
  </si>
  <si>
    <t>Slavík Vít</t>
  </si>
  <si>
    <t>Henčl Jan</t>
  </si>
  <si>
    <t>Vaňátko David</t>
  </si>
  <si>
    <t>Hnik Lukáš</t>
  </si>
  <si>
    <t>Fajstauer Michal</t>
  </si>
  <si>
    <t>Novotný Tomáš</t>
  </si>
  <si>
    <t>Buchar Josef</t>
  </si>
  <si>
    <t>Kuřík Martin</t>
  </si>
  <si>
    <t>Šteigr Jakub</t>
  </si>
  <si>
    <t>Bureš Sebastian</t>
  </si>
  <si>
    <t>Chalupa Kryštof</t>
  </si>
  <si>
    <t>Drbohlav Štěpán</t>
  </si>
  <si>
    <t>Vaníček Filip</t>
  </si>
  <si>
    <t>Zikmund David</t>
  </si>
  <si>
    <t>Saska Lukáš</t>
  </si>
  <si>
    <t>Sucharda Šimon</t>
  </si>
  <si>
    <t>Hrdina Jáchym</t>
  </si>
  <si>
    <t>Bárta Kryštof</t>
  </si>
  <si>
    <t>Pěnička Richard</t>
  </si>
  <si>
    <t>ZŠ, MŠ a ZUŠ Jablonec n/J</t>
  </si>
  <si>
    <t>Sedláček Vojtěch</t>
  </si>
  <si>
    <t>Zavodiak Serhii</t>
  </si>
  <si>
    <t>Statieva Nykyta</t>
  </si>
  <si>
    <t>Knitl Franitšek</t>
  </si>
  <si>
    <t>Rubeš Benedikt</t>
  </si>
  <si>
    <t>Lankisz Filip</t>
  </si>
  <si>
    <t>Šimůnek Matěj</t>
  </si>
  <si>
    <t>Buriánek Patrik</t>
  </si>
  <si>
    <t xml:space="preserve">Pořadí </t>
  </si>
  <si>
    <t>4boj - STARŠÍ ŽÁCI - OF 2022</t>
  </si>
  <si>
    <t>ZŠ Jilemnice Harracha</t>
  </si>
  <si>
    <t xml:space="preserve">Postup na krajské kolo 27.9., Turnov </t>
  </si>
  <si>
    <t>1. - 3. místo</t>
  </si>
  <si>
    <t>ZŠ Skálova , spolupořadatel KF</t>
  </si>
  <si>
    <t>Starší žákyně - okresní kolo atletického čtyřboje ZŠ</t>
  </si>
  <si>
    <t>Bulušková Julie</t>
  </si>
  <si>
    <t>Dumková Sabina</t>
  </si>
  <si>
    <t>Bártová Adéla</t>
  </si>
  <si>
    <t>Kučerová Natálie</t>
  </si>
  <si>
    <t>Tereza Petřinová</t>
  </si>
  <si>
    <t>Karolína Francová</t>
  </si>
  <si>
    <t>Anita Čumová</t>
  </si>
  <si>
    <t>Lucie Burgermeisterová</t>
  </si>
  <si>
    <t>Karolína Čeleňáková</t>
  </si>
  <si>
    <t>Kučírková Nikola</t>
  </si>
  <si>
    <t xml:space="preserve">Šulcová Kristýna </t>
  </si>
  <si>
    <t xml:space="preserve">Šulcová Martina </t>
  </si>
  <si>
    <t>Janků Viktorie</t>
  </si>
  <si>
    <t>Rakoncajová Linda</t>
  </si>
  <si>
    <t>Hakenová Viktorie</t>
  </si>
  <si>
    <t>Exnerová Kamila</t>
  </si>
  <si>
    <t>Povrová Bára</t>
  </si>
  <si>
    <t>Vovk Alina</t>
  </si>
  <si>
    <t>Horáčková Rozálie</t>
  </si>
  <si>
    <t>Chrástová Barbora</t>
  </si>
  <si>
    <t>Brožová Petra</t>
  </si>
  <si>
    <t>Kubátová Klára</t>
  </si>
  <si>
    <t>Pavlová Karolína</t>
  </si>
  <si>
    <t>Lošová Kristýna</t>
  </si>
  <si>
    <t>Mazánková Lucie</t>
  </si>
  <si>
    <t>Fenclová Karolína</t>
  </si>
  <si>
    <t>Preisslerová Eliška</t>
  </si>
  <si>
    <t>Kostelecká Natálie</t>
  </si>
  <si>
    <t>Ryšavá Karolína</t>
  </si>
  <si>
    <t>FAJSTAVROVÁ KAROLÍNA</t>
  </si>
  <si>
    <t>MORKESOVÁ SABRINA</t>
  </si>
  <si>
    <t>HORÁČKOVÁ KATEŘINA</t>
  </si>
  <si>
    <t>ZAPADLOVÁ EMMA</t>
  </si>
  <si>
    <t>VÁCLAVÍKOVÁ VALERIE</t>
  </si>
  <si>
    <t>Kristýna Lukešová</t>
  </si>
  <si>
    <t>Lucie Hendrychová</t>
  </si>
  <si>
    <t>Karolína Bušková</t>
  </si>
  <si>
    <t>Nela Hanušová</t>
  </si>
  <si>
    <t>Zuzka Malá</t>
  </si>
  <si>
    <t>Reichlová Rozálie</t>
  </si>
  <si>
    <t>Křížová Natálie</t>
  </si>
  <si>
    <t>Dvořáková Viola</t>
  </si>
  <si>
    <t>Tomášová Laura</t>
  </si>
  <si>
    <t>Melichová Barbora</t>
  </si>
  <si>
    <t>Tužová Tereza</t>
  </si>
  <si>
    <t>Suchardová Ela</t>
  </si>
  <si>
    <t>Hlaváčová Klaudie</t>
  </si>
  <si>
    <t>Exnerová Eliška</t>
  </si>
  <si>
    <t>Šišková Andrea</t>
  </si>
  <si>
    <t>Grofová Barbora</t>
  </si>
  <si>
    <t>Kreysová Veronika</t>
  </si>
  <si>
    <t>Šilhánová Anna</t>
  </si>
  <si>
    <t>Šolcová Laura</t>
  </si>
  <si>
    <t>Šindlerová Alexandra</t>
  </si>
  <si>
    <t>Bratršovská Barbora</t>
  </si>
  <si>
    <t>Brožová Adéla</t>
  </si>
  <si>
    <t>Dlouhá Daniela</t>
  </si>
  <si>
    <t>Halamová Andrea</t>
  </si>
  <si>
    <t>Pýchová Evelína</t>
  </si>
  <si>
    <t>Kouřímská Sára</t>
  </si>
  <si>
    <t>Nedomlelová Petra</t>
  </si>
  <si>
    <t>Štěpánková Lenka</t>
  </si>
  <si>
    <t>Hartigová Johana</t>
  </si>
  <si>
    <t>Tuháčková Anna Marie</t>
  </si>
  <si>
    <t>Paříková Anna</t>
  </si>
  <si>
    <t>Hobelantová Elis</t>
  </si>
  <si>
    <t>Hrdličková Viktorie</t>
  </si>
  <si>
    <t>Pořadí:                         4boj - STARŠÍ ŽÁKYNĚ - OF 2022</t>
  </si>
  <si>
    <t>ZŠ Roztoky u Jilemnice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</si>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</sst>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4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6"/>
      <name val="Arial CE"/>
      <family val="0"/>
    </font>
    <font>
      <b/>
      <sz val="14"/>
      <color indexed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9"/>
      <color indexed="8"/>
      <name val="Arial CE"/>
      <family val="2"/>
    </font>
    <font>
      <sz val="10"/>
      <color indexed="8"/>
      <name val="Arial"/>
      <family val="2"/>
    </font>
    <font>
      <sz val="10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b/>
      <sz val="14"/>
      <color theme="0"/>
      <name val="Arial CE"/>
      <family val="2"/>
    </font>
    <font>
      <b/>
      <sz val="14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0"/>
    </font>
    <font>
      <b/>
      <sz val="9"/>
      <color theme="1"/>
      <name val="Arial CE"/>
      <family val="2"/>
    </font>
    <font>
      <sz val="10"/>
      <color theme="1"/>
      <name val="Arial"/>
      <family val="2"/>
    </font>
    <font>
      <sz val="10"/>
      <color theme="0"/>
      <name val="Arial CE"/>
      <family val="0"/>
    </font>
    <font>
      <b/>
      <sz val="8"/>
      <color theme="1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7" fillId="36" borderId="10" xfId="47" applyNumberFormat="1" applyFont="1" applyFill="1" applyBorder="1" applyProtection="1">
      <alignment/>
      <protection locked="0"/>
    </xf>
    <xf numFmtId="0" fontId="7" fillId="36" borderId="10" xfId="47" applyFont="1" applyFill="1" applyBorder="1" applyProtection="1">
      <alignment/>
      <protection locked="0"/>
    </xf>
    <xf numFmtId="0" fontId="7" fillId="36" borderId="10" xfId="0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55" fillId="28" borderId="10" xfId="0" applyFont="1" applyFill="1" applyBorder="1" applyAlignment="1">
      <alignment horizontal="center"/>
    </xf>
    <xf numFmtId="1" fontId="0" fillId="28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6" fillId="38" borderId="10" xfId="0" applyFont="1" applyFill="1" applyBorder="1" applyAlignment="1">
      <alignment horizontal="center"/>
    </xf>
    <xf numFmtId="1" fontId="56" fillId="38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 quotePrefix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6" borderId="10" xfId="0" applyFont="1" applyFill="1" applyBorder="1" applyAlignment="1" quotePrefix="1">
      <alignment/>
    </xf>
    <xf numFmtId="0" fontId="0" fillId="37" borderId="11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quotePrefix="1">
      <alignment/>
    </xf>
    <xf numFmtId="0" fontId="0" fillId="0" borderId="10" xfId="0" applyFont="1" applyFill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56" fillId="38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58" fillId="0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 applyProtection="1">
      <alignment/>
      <protection locked="0"/>
    </xf>
    <xf numFmtId="0" fontId="59" fillId="0" borderId="10" xfId="0" applyFont="1" applyFill="1" applyBorder="1" applyAlignment="1">
      <alignment horizontal="right"/>
    </xf>
    <xf numFmtId="0" fontId="58" fillId="0" borderId="10" xfId="0" applyFont="1" applyFill="1" applyBorder="1" applyAlignment="1">
      <alignment/>
    </xf>
    <xf numFmtId="167" fontId="59" fillId="0" borderId="10" xfId="0" applyNumberFormat="1" applyFont="1" applyBorder="1" applyAlignment="1" applyProtection="1">
      <alignment/>
      <protection locked="0"/>
    </xf>
    <xf numFmtId="2" fontId="59" fillId="0" borderId="10" xfId="0" applyNumberFormat="1" applyFont="1" applyBorder="1" applyAlignment="1">
      <alignment/>
    </xf>
    <xf numFmtId="1" fontId="59" fillId="0" borderId="10" xfId="0" applyNumberFormat="1" applyFont="1" applyFill="1" applyBorder="1" applyAlignment="1">
      <alignment/>
    </xf>
    <xf numFmtId="1" fontId="59" fillId="0" borderId="10" xfId="0" applyNumberFormat="1" applyFont="1" applyFill="1" applyBorder="1" applyAlignment="1">
      <alignment horizontal="right"/>
    </xf>
    <xf numFmtId="1" fontId="58" fillId="0" borderId="10" xfId="0" applyNumberFormat="1" applyFont="1" applyFill="1" applyBorder="1" applyAlignment="1">
      <alignment/>
    </xf>
    <xf numFmtId="167" fontId="59" fillId="0" borderId="10" xfId="0" applyNumberFormat="1" applyFont="1" applyBorder="1" applyAlignment="1">
      <alignment horizontal="left"/>
    </xf>
    <xf numFmtId="0" fontId="59" fillId="0" borderId="10" xfId="0" applyFont="1" applyFill="1" applyBorder="1" applyAlignment="1">
      <alignment/>
    </xf>
    <xf numFmtId="2" fontId="59" fillId="0" borderId="10" xfId="0" applyNumberFormat="1" applyFont="1" applyBorder="1" applyAlignment="1" applyProtection="1">
      <alignment/>
      <protection locked="0"/>
    </xf>
    <xf numFmtId="1" fontId="59" fillId="0" borderId="10" xfId="0" applyNumberFormat="1" applyFont="1" applyBorder="1" applyAlignment="1">
      <alignment/>
    </xf>
    <xf numFmtId="1" fontId="59" fillId="0" borderId="10" xfId="0" applyNumberFormat="1" applyFont="1" applyBorder="1" applyAlignment="1" applyProtection="1">
      <alignment/>
      <protection locked="0"/>
    </xf>
    <xf numFmtId="1" fontId="59" fillId="0" borderId="10" xfId="0" applyNumberFormat="1" applyFont="1" applyFill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left"/>
    </xf>
    <xf numFmtId="167" fontId="59" fillId="0" borderId="10" xfId="0" applyNumberFormat="1" applyFont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9" fillId="0" borderId="11" xfId="0" applyFont="1" applyBorder="1" applyAlignment="1" applyProtection="1">
      <alignment/>
      <protection locked="0"/>
    </xf>
    <xf numFmtId="0" fontId="59" fillId="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8" fillId="39" borderId="10" xfId="0" applyFont="1" applyFill="1" applyBorder="1" applyAlignment="1">
      <alignment horizontal="center"/>
    </xf>
    <xf numFmtId="1" fontId="59" fillId="39" borderId="10" xfId="0" applyNumberFormat="1" applyFont="1" applyFill="1" applyBorder="1" applyAlignment="1">
      <alignment/>
    </xf>
    <xf numFmtId="1" fontId="59" fillId="39" borderId="11" xfId="0" applyNumberFormat="1" applyFont="1" applyFill="1" applyBorder="1" applyAlignment="1">
      <alignment/>
    </xf>
    <xf numFmtId="1" fontId="59" fillId="39" borderId="12" xfId="0" applyNumberFormat="1" applyFont="1" applyFill="1" applyBorder="1" applyAlignment="1">
      <alignment/>
    </xf>
    <xf numFmtId="1" fontId="58" fillId="39" borderId="13" xfId="0" applyNumberFormat="1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1" fontId="58" fillId="40" borderId="10" xfId="0" applyNumberFormat="1" applyFont="1" applyFill="1" applyBorder="1" applyAlignment="1">
      <alignment horizontal="center"/>
    </xf>
    <xf numFmtId="0" fontId="60" fillId="4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8" fillId="40" borderId="11" xfId="0" applyFont="1" applyFill="1" applyBorder="1" applyAlignment="1">
      <alignment horizontal="center"/>
    </xf>
    <xf numFmtId="1" fontId="58" fillId="39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1" fillId="0" borderId="10" xfId="47" applyFont="1" applyFill="1" applyBorder="1" applyProtection="1">
      <alignment/>
      <protection locked="0"/>
    </xf>
    <xf numFmtId="0" fontId="6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1" fontId="0" fillId="0" borderId="15" xfId="0" applyNumberFormat="1" applyFill="1" applyBorder="1" applyAlignment="1">
      <alignment horizontal="right"/>
    </xf>
    <xf numFmtId="1" fontId="59" fillId="39" borderId="16" xfId="0" applyNumberFormat="1" applyFont="1" applyFill="1" applyBorder="1" applyAlignment="1">
      <alignment/>
    </xf>
    <xf numFmtId="1" fontId="58" fillId="39" borderId="17" xfId="0" applyNumberFormat="1" applyFont="1" applyFill="1" applyBorder="1" applyAlignment="1">
      <alignment/>
    </xf>
    <xf numFmtId="1" fontId="0" fillId="39" borderId="10" xfId="0" applyNumberFormat="1" applyFill="1" applyBorder="1" applyAlignment="1">
      <alignment/>
    </xf>
    <xf numFmtId="1" fontId="0" fillId="39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Border="1" applyAlignment="1">
      <alignment/>
    </xf>
    <xf numFmtId="1" fontId="0" fillId="39" borderId="12" xfId="0" applyNumberFormat="1" applyFill="1" applyBorder="1" applyAlignment="1">
      <alignment/>
    </xf>
    <xf numFmtId="1" fontId="58" fillId="39" borderId="10" xfId="0" applyNumberFormat="1" applyFont="1" applyFill="1" applyBorder="1" applyAlignment="1">
      <alignment/>
    </xf>
    <xf numFmtId="1" fontId="2" fillId="39" borderId="13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9" fillId="0" borderId="10" xfId="0" applyFont="1" applyFill="1" applyBorder="1" applyAlignment="1" quotePrefix="1">
      <alignment/>
    </xf>
    <xf numFmtId="0" fontId="59" fillId="0" borderId="10" xfId="0" applyFont="1" applyFill="1" applyBorder="1" applyAlignment="1" quotePrefix="1">
      <alignment/>
    </xf>
    <xf numFmtId="0" fontId="0" fillId="0" borderId="11" xfId="0" applyFont="1" applyBorder="1" applyAlignment="1">
      <alignment/>
    </xf>
    <xf numFmtId="0" fontId="59" fillId="0" borderId="11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 quotePrefix="1">
      <alignment/>
    </xf>
    <xf numFmtId="0" fontId="5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Border="1" applyAlignment="1">
      <alignment/>
    </xf>
    <xf numFmtId="2" fontId="59" fillId="0" borderId="0" xfId="0" applyNumberFormat="1" applyFont="1" applyBorder="1" applyAlignment="1" applyProtection="1">
      <alignment/>
      <protection locked="0"/>
    </xf>
    <xf numFmtId="2" fontId="59" fillId="0" borderId="11" xfId="0" applyNumberFormat="1" applyFont="1" applyBorder="1" applyAlignment="1">
      <alignment/>
    </xf>
    <xf numFmtId="1" fontId="59" fillId="0" borderId="11" xfId="0" applyNumberFormat="1" applyFont="1" applyFill="1" applyBorder="1" applyAlignment="1">
      <alignment/>
    </xf>
    <xf numFmtId="1" fontId="59" fillId="0" borderId="11" xfId="0" applyNumberFormat="1" applyFont="1" applyFill="1" applyBorder="1" applyAlignment="1">
      <alignment horizontal="right"/>
    </xf>
    <xf numFmtId="1" fontId="58" fillId="0" borderId="11" xfId="0" applyNumberFormat="1" applyFont="1" applyFill="1" applyBorder="1" applyAlignment="1">
      <alignment/>
    </xf>
    <xf numFmtId="0" fontId="59" fillId="0" borderId="11" xfId="0" applyFont="1" applyBorder="1" applyAlignment="1">
      <alignment horizontal="left"/>
    </xf>
    <xf numFmtId="1" fontId="62" fillId="39" borderId="0" xfId="0" applyNumberFormat="1" applyFont="1" applyFill="1" applyBorder="1" applyAlignment="1">
      <alignment/>
    </xf>
    <xf numFmtId="2" fontId="62" fillId="0" borderId="0" xfId="0" applyNumberFormat="1" applyFont="1" applyBorder="1" applyAlignment="1">
      <alignment/>
    </xf>
    <xf numFmtId="0" fontId="62" fillId="0" borderId="0" xfId="0" applyFont="1" applyBorder="1" applyAlignment="1" applyProtection="1">
      <alignment/>
      <protection locked="0"/>
    </xf>
    <xf numFmtId="0" fontId="62" fillId="0" borderId="0" xfId="0" applyFont="1" applyBorder="1" applyAlignment="1">
      <alignment/>
    </xf>
    <xf numFmtId="1" fontId="62" fillId="0" borderId="0" xfId="0" applyNumberFormat="1" applyFont="1" applyFill="1" applyBorder="1" applyAlignment="1">
      <alignment horizontal="right"/>
    </xf>
    <xf numFmtId="1" fontId="55" fillId="0" borderId="0" xfId="0" applyNumberFormat="1" applyFont="1" applyFill="1" applyBorder="1" applyAlignment="1">
      <alignment/>
    </xf>
    <xf numFmtId="167" fontId="62" fillId="0" borderId="0" xfId="0" applyNumberFormat="1" applyFont="1" applyBorder="1" applyAlignment="1" applyProtection="1">
      <alignment/>
      <protection locked="0"/>
    </xf>
    <xf numFmtId="1" fontId="55" fillId="39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NumberFormat="1" applyFont="1" applyBorder="1" applyAlignment="1">
      <alignment/>
    </xf>
    <xf numFmtId="1" fontId="62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 horizontal="right"/>
    </xf>
    <xf numFmtId="0" fontId="62" fillId="0" borderId="0" xfId="0" applyFont="1" applyFill="1" applyBorder="1" applyAlignment="1">
      <alignment horizontal="center"/>
    </xf>
    <xf numFmtId="0" fontId="0" fillId="36" borderId="18" xfId="0" applyFont="1" applyFill="1" applyBorder="1" applyAlignment="1" quotePrefix="1">
      <alignment/>
    </xf>
    <xf numFmtId="1" fontId="2" fillId="0" borderId="19" xfId="0" applyNumberFormat="1" applyFont="1" applyFill="1" applyBorder="1" applyAlignment="1">
      <alignment/>
    </xf>
    <xf numFmtId="0" fontId="0" fillId="37" borderId="20" xfId="0" applyFont="1" applyFill="1" applyBorder="1" applyAlignment="1">
      <alignment horizontal="left"/>
    </xf>
    <xf numFmtId="1" fontId="2" fillId="0" borderId="21" xfId="0" applyNumberFormat="1" applyFont="1" applyFill="1" applyBorder="1" applyAlignment="1">
      <alignment/>
    </xf>
    <xf numFmtId="0" fontId="0" fillId="36" borderId="20" xfId="0" applyFont="1" applyFill="1" applyBorder="1" applyAlignment="1">
      <alignment horizontal="left"/>
    </xf>
    <xf numFmtId="0" fontId="0" fillId="36" borderId="20" xfId="0" applyFont="1" applyFill="1" applyBorder="1" applyAlignment="1" quotePrefix="1">
      <alignment/>
    </xf>
    <xf numFmtId="0" fontId="0" fillId="37" borderId="22" xfId="0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167" fontId="0" fillId="0" borderId="10" xfId="0" applyNumberFormat="1" applyBorder="1" applyAlignment="1" applyProtection="1">
      <alignment horizontal="right"/>
      <protection locked="0"/>
    </xf>
    <xf numFmtId="167" fontId="0" fillId="0" borderId="10" xfId="0" applyNumberFormat="1" applyFill="1" applyBorder="1" applyAlignment="1" applyProtection="1">
      <alignment horizontal="right"/>
      <protection locked="0"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67" fontId="0" fillId="0" borderId="15" xfId="0" applyNumberFormat="1" applyBorder="1" applyAlignment="1" applyProtection="1">
      <alignment horizontal="right"/>
      <protection locked="0"/>
    </xf>
    <xf numFmtId="0" fontId="2" fillId="36" borderId="0" xfId="0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58" fillId="40" borderId="12" xfId="0" applyFont="1" applyFill="1" applyBorder="1" applyAlignment="1">
      <alignment horizontal="center"/>
    </xf>
    <xf numFmtId="0" fontId="58" fillId="40" borderId="15" xfId="0" applyFont="1" applyFill="1" applyBorder="1" applyAlignment="1">
      <alignment horizontal="center"/>
    </xf>
    <xf numFmtId="0" fontId="59" fillId="40" borderId="2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10" xfId="0" applyNumberFormat="1" applyBorder="1" applyAlignment="1">
      <alignment horizontal="left"/>
    </xf>
    <xf numFmtId="0" fontId="3" fillId="0" borderId="0" xfId="0" applyFont="1" applyAlignment="1">
      <alignment/>
    </xf>
    <xf numFmtId="0" fontId="0" fillId="0" borderId="25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Font="1" applyFill="1" applyBorder="1" applyAlignment="1">
      <alignment/>
    </xf>
    <xf numFmtId="1" fontId="59" fillId="0" borderId="10" xfId="0" applyNumberFormat="1" applyFont="1" applyFill="1" applyBorder="1" applyAlignment="1">
      <alignment/>
    </xf>
    <xf numFmtId="1" fontId="59" fillId="0" borderId="10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2" fontId="59" fillId="0" borderId="10" xfId="0" applyNumberFormat="1" applyFont="1" applyFill="1" applyBorder="1" applyAlignment="1">
      <alignment/>
    </xf>
    <xf numFmtId="167" fontId="59" fillId="0" borderId="10" xfId="0" applyNumberFormat="1" applyFont="1" applyFill="1" applyBorder="1" applyAlignment="1" applyProtection="1">
      <alignment horizontal="left"/>
      <protection locked="0"/>
    </xf>
    <xf numFmtId="0" fontId="59" fillId="0" borderId="10" xfId="0" applyFont="1" applyFill="1" applyBorder="1" applyAlignment="1" applyProtection="1">
      <alignment/>
      <protection locked="0"/>
    </xf>
    <xf numFmtId="2" fontId="59" fillId="0" borderId="10" xfId="0" applyNumberFormat="1" applyFont="1" applyFill="1" applyBorder="1" applyAlignment="1" applyProtection="1">
      <alignment/>
      <protection locked="0"/>
    </xf>
    <xf numFmtId="0" fontId="59" fillId="0" borderId="10" xfId="0" applyFont="1" applyFill="1" applyBorder="1" applyAlignment="1">
      <alignment horizontal="right"/>
    </xf>
    <xf numFmtId="0" fontId="59" fillId="0" borderId="10" xfId="0" applyNumberFormat="1" applyFont="1" applyFill="1" applyBorder="1" applyAlignment="1">
      <alignment horizontal="left"/>
    </xf>
    <xf numFmtId="167" fontId="59" fillId="0" borderId="25" xfId="0" applyNumberFormat="1" applyFont="1" applyFill="1" applyBorder="1" applyAlignment="1" applyProtection="1">
      <alignment horizontal="left"/>
      <protection locked="0"/>
    </xf>
    <xf numFmtId="0" fontId="58" fillId="39" borderId="10" xfId="0" applyFont="1" applyFill="1" applyBorder="1" applyAlignment="1">
      <alignment horizontal="center"/>
    </xf>
    <xf numFmtId="1" fontId="59" fillId="39" borderId="10" xfId="0" applyNumberFormat="1" applyFont="1" applyFill="1" applyBorder="1" applyAlignment="1">
      <alignment/>
    </xf>
    <xf numFmtId="1" fontId="59" fillId="39" borderId="12" xfId="0" applyNumberFormat="1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0" fontId="58" fillId="40" borderId="12" xfId="0" applyFont="1" applyFill="1" applyBorder="1" applyAlignment="1">
      <alignment/>
    </xf>
    <xf numFmtId="0" fontId="58" fillId="40" borderId="15" xfId="0" applyFont="1" applyFill="1" applyBorder="1" applyAlignment="1">
      <alignment/>
    </xf>
    <xf numFmtId="0" fontId="58" fillId="40" borderId="25" xfId="0" applyFont="1" applyFill="1" applyBorder="1" applyAlignment="1">
      <alignment/>
    </xf>
    <xf numFmtId="0" fontId="58" fillId="40" borderId="11" xfId="0" applyFont="1" applyFill="1" applyBorder="1" applyAlignment="1">
      <alignment horizontal="center"/>
    </xf>
    <xf numFmtId="1" fontId="59" fillId="39" borderId="13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1" fontId="0" fillId="39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39" borderId="12" xfId="0" applyNumberFormat="1" applyFont="1" applyFill="1" applyBorder="1" applyAlignment="1">
      <alignment/>
    </xf>
    <xf numFmtId="167" fontId="0" fillId="0" borderId="10" xfId="0" applyNumberFormat="1" applyFont="1" applyFill="1" applyBorder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1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1" fontId="0" fillId="39" borderId="12" xfId="0" applyNumberFormat="1" applyFill="1" applyBorder="1" applyAlignment="1">
      <alignment/>
    </xf>
    <xf numFmtId="1" fontId="58" fillId="39" borderId="13" xfId="0" applyNumberFormat="1" applyFont="1" applyFill="1" applyBorder="1" applyAlignment="1">
      <alignment/>
    </xf>
    <xf numFmtId="1" fontId="2" fillId="39" borderId="13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42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5" xfId="0" applyNumberFormat="1" applyBorder="1" applyAlignment="1">
      <alignment horizontal="left"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43" borderId="10" xfId="0" applyFont="1" applyFill="1" applyBorder="1" applyAlignment="1">
      <alignment/>
    </xf>
    <xf numFmtId="0" fontId="0" fillId="0" borderId="25" xfId="0" applyNumberFormat="1" applyFill="1" applyBorder="1" applyAlignment="1">
      <alignment horizontal="left"/>
    </xf>
    <xf numFmtId="1" fontId="2" fillId="0" borderId="26" xfId="0" applyNumberFormat="1" applyFont="1" applyFill="1" applyBorder="1" applyAlignment="1">
      <alignment/>
    </xf>
    <xf numFmtId="0" fontId="1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2" fontId="0" fillId="41" borderId="10" xfId="0" applyNumberFormat="1" applyFill="1" applyBorder="1" applyAlignment="1">
      <alignment/>
    </xf>
    <xf numFmtId="1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 applyProtection="1">
      <alignment/>
      <protection locked="0"/>
    </xf>
    <xf numFmtId="0" fontId="0" fillId="41" borderId="10" xfId="0" applyFill="1" applyBorder="1" applyAlignment="1">
      <alignment horizontal="right"/>
    </xf>
    <xf numFmtId="1" fontId="2" fillId="41" borderId="10" xfId="0" applyNumberFormat="1" applyFont="1" applyFill="1" applyBorder="1" applyAlignment="1">
      <alignment/>
    </xf>
    <xf numFmtId="0" fontId="0" fillId="41" borderId="0" xfId="0" applyFill="1" applyAlignment="1">
      <alignment/>
    </xf>
    <xf numFmtId="0" fontId="0" fillId="41" borderId="10" xfId="0" applyFill="1" applyBorder="1" applyAlignment="1" applyProtection="1">
      <alignment/>
      <protection locked="0"/>
    </xf>
    <xf numFmtId="1" fontId="0" fillId="41" borderId="10" xfId="0" applyNumberFormat="1" applyFill="1" applyBorder="1" applyAlignment="1">
      <alignment horizontal="right"/>
    </xf>
    <xf numFmtId="0" fontId="8" fillId="0" borderId="0" xfId="0" applyFont="1" applyAlignment="1">
      <alignment/>
    </xf>
    <xf numFmtId="167" fontId="0" fillId="0" borderId="10" xfId="0" applyNumberFormat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41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7" fontId="0" fillId="41" borderId="10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0" fontId="58" fillId="40" borderId="12" xfId="0" applyFont="1" applyFill="1" applyBorder="1" applyAlignment="1">
      <alignment/>
    </xf>
    <xf numFmtId="0" fontId="58" fillId="40" borderId="15" xfId="0" applyFont="1" applyFill="1" applyBorder="1" applyAlignment="1">
      <alignment/>
    </xf>
    <xf numFmtId="0" fontId="58" fillId="40" borderId="11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0" fillId="0" borderId="15" xfId="0" applyNumberForma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12" fillId="0" borderId="10" xfId="0" applyFont="1" applyBorder="1" applyAlignment="1">
      <alignment/>
    </xf>
    <xf numFmtId="0" fontId="0" fillId="43" borderId="18" xfId="0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0" fontId="0" fillId="43" borderId="22" xfId="0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2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42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4" fontId="3" fillId="0" borderId="0" xfId="0" applyNumberFormat="1" applyFont="1" applyAlignment="1">
      <alignment/>
    </xf>
    <xf numFmtId="0" fontId="0" fillId="37" borderId="10" xfId="0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1" fontId="0" fillId="4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33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" fillId="33" borderId="11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" fontId="2" fillId="41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36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15" xfId="0" applyNumberFormat="1" applyBorder="1" applyAlignment="1">
      <alignment horizontal="left"/>
    </xf>
    <xf numFmtId="0" fontId="12" fillId="0" borderId="10" xfId="0" applyFont="1" applyBorder="1" applyAlignment="1">
      <alignment/>
    </xf>
    <xf numFmtId="1" fontId="2" fillId="44" borderId="10" xfId="0" applyNumberFormat="1" applyFont="1" applyFill="1" applyBorder="1" applyAlignment="1">
      <alignment/>
    </xf>
    <xf numFmtId="0" fontId="59" fillId="37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28" xfId="0" applyBorder="1" applyAlignment="1">
      <alignment horizontal="center"/>
    </xf>
    <xf numFmtId="2" fontId="0" fillId="0" borderId="0" xfId="0" applyNumberFormat="1" applyAlignment="1">
      <alignment/>
    </xf>
    <xf numFmtId="0" fontId="1" fillId="33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42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4" fontId="3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58" fillId="39" borderId="10" xfId="0" applyFont="1" applyFill="1" applyBorder="1" applyAlignment="1">
      <alignment horizontal="center"/>
    </xf>
    <xf numFmtId="1" fontId="0" fillId="39" borderId="10" xfId="0" applyNumberFormat="1" applyFill="1" applyBorder="1" applyAlignment="1">
      <alignment/>
    </xf>
    <xf numFmtId="1" fontId="0" fillId="39" borderId="10" xfId="0" applyNumberFormat="1" applyFont="1" applyFill="1" applyBorder="1" applyAlignment="1">
      <alignment/>
    </xf>
    <xf numFmtId="1" fontId="0" fillId="39" borderId="12" xfId="0" applyNumberFormat="1" applyFill="1" applyBorder="1" applyAlignment="1">
      <alignment/>
    </xf>
    <xf numFmtId="1" fontId="2" fillId="39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" fontId="0" fillId="39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/>
    </xf>
    <xf numFmtId="1" fontId="0" fillId="39" borderId="16" xfId="0" applyNumberFormat="1" applyFill="1" applyBorder="1" applyAlignment="1">
      <alignment/>
    </xf>
    <xf numFmtId="1" fontId="2" fillId="39" borderId="17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8" borderId="10" xfId="0" applyFill="1" applyBorder="1" applyAlignment="1">
      <alignment horizontal="left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8" borderId="10" xfId="0" applyFill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0" fontId="63" fillId="40" borderId="10" xfId="0" applyFont="1" applyFill="1" applyBorder="1" applyAlignment="1">
      <alignment horizontal="center"/>
    </xf>
    <xf numFmtId="0" fontId="58" fillId="40" borderId="10" xfId="0" applyFont="1" applyFill="1" applyBorder="1" applyAlignment="1">
      <alignment horizontal="left"/>
    </xf>
    <xf numFmtId="0" fontId="59" fillId="40" borderId="25" xfId="0" applyFont="1" applyFill="1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wrapText="1"/>
    </xf>
    <xf numFmtId="1" fontId="0" fillId="0" borderId="11" xfId="0" applyNumberFormat="1" applyBorder="1" applyAlignment="1" applyProtection="1">
      <alignment/>
      <protection locked="0"/>
    </xf>
    <xf numFmtId="1" fontId="0" fillId="0" borderId="11" xfId="0" applyNumberFormat="1" applyFill="1" applyBorder="1" applyAlignment="1">
      <alignment horizontal="right"/>
    </xf>
    <xf numFmtId="1" fontId="2" fillId="0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0" fontId="61" fillId="0" borderId="10" xfId="0" applyFont="1" applyFill="1" applyBorder="1" applyAlignment="1" quotePrefix="1">
      <alignment/>
    </xf>
    <xf numFmtId="0" fontId="61" fillId="0" borderId="10" xfId="47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2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58" fillId="39" borderId="10" xfId="0" applyNumberFormat="1" applyFont="1" applyFill="1" applyBorder="1" applyAlignment="1">
      <alignment horizontal="center"/>
    </xf>
    <xf numFmtId="1" fontId="58" fillId="39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/>
    </xf>
    <xf numFmtId="0" fontId="7" fillId="0" borderId="10" xfId="47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quotePrefix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3.875" style="1" customWidth="1"/>
    <col min="2" max="2" width="39.75390625" style="1" customWidth="1"/>
    <col min="3" max="3" width="9.125" style="35" customWidth="1"/>
    <col min="4" max="4" width="6.25390625" style="1" customWidth="1"/>
    <col min="5" max="5" width="11.25390625" style="1" customWidth="1"/>
    <col min="6" max="6" width="23.875" style="1" customWidth="1"/>
    <col min="7" max="7" width="27.875" style="1" customWidth="1"/>
    <col min="8" max="16384" width="9.125" style="1" customWidth="1"/>
  </cols>
  <sheetData>
    <row r="1" spans="1:8" ht="23.25">
      <c r="A1" s="15" t="s">
        <v>27</v>
      </c>
      <c r="B1"/>
      <c r="C1" s="17"/>
      <c r="D1" s="19"/>
      <c r="E1" s="19"/>
      <c r="F1" s="19"/>
      <c r="G1" s="19"/>
      <c r="H1" s="19"/>
    </row>
    <row r="2" spans="1:8" ht="7.5" customHeight="1">
      <c r="A2"/>
      <c r="B2"/>
      <c r="C2" s="17"/>
      <c r="D2" s="19"/>
      <c r="E2" s="19"/>
      <c r="F2" s="19"/>
      <c r="G2" s="19"/>
      <c r="H2" s="19"/>
    </row>
    <row r="3" spans="1:8" ht="15.75">
      <c r="A3" s="20"/>
      <c r="B3" s="185" t="s">
        <v>33</v>
      </c>
      <c r="C3" s="185"/>
      <c r="D3" s="19"/>
      <c r="E3" s="19"/>
      <c r="F3" s="19"/>
      <c r="G3" s="19"/>
      <c r="H3" s="19"/>
    </row>
    <row r="4" spans="1:6" ht="18" customHeight="1">
      <c r="A4" s="40"/>
      <c r="B4" s="72" t="s">
        <v>41</v>
      </c>
      <c r="C4" s="41"/>
      <c r="D4" s="42"/>
      <c r="E4" s="42"/>
      <c r="F4" s="75" t="s">
        <v>43</v>
      </c>
    </row>
    <row r="5" spans="1:8" ht="17.25" customHeight="1">
      <c r="A5" s="43" t="s">
        <v>0</v>
      </c>
      <c r="B5" s="43" t="s">
        <v>2</v>
      </c>
      <c r="C5" s="44" t="s">
        <v>28</v>
      </c>
      <c r="D5" s="42"/>
      <c r="E5" s="43" t="s">
        <v>0</v>
      </c>
      <c r="F5" s="43" t="s">
        <v>44</v>
      </c>
      <c r="G5" s="44" t="s">
        <v>45</v>
      </c>
      <c r="H5" s="74" t="s">
        <v>28</v>
      </c>
    </row>
    <row r="6" spans="1:8" ht="24.75" customHeight="1">
      <c r="A6" s="45">
        <v>1</v>
      </c>
      <c r="B6" s="48" t="s">
        <v>18</v>
      </c>
      <c r="C6" s="46">
        <v>4888.736622275271</v>
      </c>
      <c r="D6" s="42"/>
      <c r="E6" s="45">
        <v>1</v>
      </c>
      <c r="F6" s="48" t="s">
        <v>12</v>
      </c>
      <c r="G6" s="51" t="s">
        <v>21</v>
      </c>
      <c r="H6" s="73">
        <v>1419.4273164473202</v>
      </c>
    </row>
    <row r="7" spans="1:8" ht="24.75" customHeight="1">
      <c r="A7" s="45">
        <v>2</v>
      </c>
      <c r="B7" s="48" t="s">
        <v>24</v>
      </c>
      <c r="C7" s="46">
        <v>4489.8376188597185</v>
      </c>
      <c r="D7" s="42"/>
      <c r="E7" s="45">
        <v>2</v>
      </c>
      <c r="F7" s="48" t="s">
        <v>35</v>
      </c>
      <c r="G7" s="51" t="s">
        <v>24</v>
      </c>
      <c r="H7" s="73">
        <v>1357.8347832379295</v>
      </c>
    </row>
    <row r="8" spans="1:8" ht="24.75" customHeight="1">
      <c r="A8" s="45">
        <v>3</v>
      </c>
      <c r="B8" s="48" t="s">
        <v>42</v>
      </c>
      <c r="C8" s="46">
        <v>3787.4810953288134</v>
      </c>
      <c r="D8" s="42"/>
      <c r="E8" s="45">
        <v>3</v>
      </c>
      <c r="F8" s="48" t="s">
        <v>37</v>
      </c>
      <c r="G8" s="51" t="s">
        <v>18</v>
      </c>
      <c r="H8" s="73">
        <v>1306.1475621398563</v>
      </c>
    </row>
    <row r="9" spans="1:8" ht="24.75" customHeight="1">
      <c r="A9" s="45">
        <v>4</v>
      </c>
      <c r="B9" s="48" t="s">
        <v>23</v>
      </c>
      <c r="C9" s="46">
        <v>3736.880801094013</v>
      </c>
      <c r="D9" s="42"/>
      <c r="E9" s="45">
        <v>4</v>
      </c>
      <c r="F9" s="48" t="s">
        <v>39</v>
      </c>
      <c r="G9" s="51" t="s">
        <v>11</v>
      </c>
      <c r="H9" s="73">
        <v>1261.8169696514947</v>
      </c>
    </row>
    <row r="10" spans="1:8" ht="24.75" customHeight="1">
      <c r="A10" s="45">
        <v>5</v>
      </c>
      <c r="B10" s="48" t="s">
        <v>19</v>
      </c>
      <c r="C10" s="46">
        <v>3598.6197248056696</v>
      </c>
      <c r="D10" s="42"/>
      <c r="E10" s="45">
        <v>5</v>
      </c>
      <c r="F10" s="48" t="s">
        <v>34</v>
      </c>
      <c r="G10" s="51" t="s">
        <v>24</v>
      </c>
      <c r="H10" s="73">
        <v>1246.4990059584554</v>
      </c>
    </row>
    <row r="11" spans="1:8" ht="24.75" customHeight="1">
      <c r="A11" s="45">
        <v>6</v>
      </c>
      <c r="B11" s="48" t="s">
        <v>20</v>
      </c>
      <c r="C11" s="46">
        <v>3562.852653043278</v>
      </c>
      <c r="D11" s="42"/>
      <c r="E11" s="45">
        <v>6</v>
      </c>
      <c r="F11" s="48" t="s">
        <v>38</v>
      </c>
      <c r="G11" s="51" t="s">
        <v>18</v>
      </c>
      <c r="H11" s="73">
        <v>1227.5118653832005</v>
      </c>
    </row>
    <row r="12" spans="1:8" ht="24.75" customHeight="1">
      <c r="A12" s="45">
        <v>7</v>
      </c>
      <c r="B12" s="49" t="s">
        <v>11</v>
      </c>
      <c r="C12" s="46">
        <v>3430.907333991113</v>
      </c>
      <c r="D12" s="42"/>
      <c r="E12" s="45">
        <v>7</v>
      </c>
      <c r="F12" s="48" t="s">
        <v>36</v>
      </c>
      <c r="G12" s="51" t="s">
        <v>18</v>
      </c>
      <c r="H12" s="73">
        <v>1203.8273466163657</v>
      </c>
    </row>
    <row r="13" spans="1:8" ht="24.75" customHeight="1">
      <c r="A13" s="45">
        <v>8</v>
      </c>
      <c r="B13" s="48" t="s">
        <v>16</v>
      </c>
      <c r="C13" s="46">
        <v>3326.3372936953706</v>
      </c>
      <c r="D13" s="42"/>
      <c r="E13" s="45">
        <v>8</v>
      </c>
      <c r="F13" s="48" t="s">
        <v>32</v>
      </c>
      <c r="G13" s="51" t="s">
        <v>19</v>
      </c>
      <c r="H13" s="73">
        <v>1158.568730532333</v>
      </c>
    </row>
    <row r="14" spans="1:8" ht="24.75" customHeight="1">
      <c r="A14" s="45">
        <v>9</v>
      </c>
      <c r="B14" s="48" t="s">
        <v>17</v>
      </c>
      <c r="C14" s="46">
        <v>3216.3091719267923</v>
      </c>
      <c r="D14" s="42"/>
      <c r="E14" s="45">
        <v>9</v>
      </c>
      <c r="F14" s="49" t="s">
        <v>30</v>
      </c>
      <c r="G14" s="51" t="s">
        <v>31</v>
      </c>
      <c r="H14" s="73">
        <v>1153.5543454141907</v>
      </c>
    </row>
    <row r="15" spans="1:8" ht="24.75" customHeight="1">
      <c r="A15" s="45">
        <v>10</v>
      </c>
      <c r="B15" s="49" t="s">
        <v>40</v>
      </c>
      <c r="C15" s="46">
        <v>3176.6017868621348</v>
      </c>
      <c r="D15" s="42"/>
      <c r="E15" s="45">
        <v>10</v>
      </c>
      <c r="F15" s="49" t="s">
        <v>29</v>
      </c>
      <c r="G15" s="51" t="s">
        <v>20</v>
      </c>
      <c r="H15" s="73">
        <v>1152.0705726326512</v>
      </c>
    </row>
    <row r="16" spans="1:6" ht="24.75" customHeight="1">
      <c r="A16" s="45">
        <v>11</v>
      </c>
      <c r="B16" s="49" t="s">
        <v>15</v>
      </c>
      <c r="C16" s="46">
        <v>3145.0897891835366</v>
      </c>
      <c r="D16" s="42"/>
      <c r="E16" s="42"/>
      <c r="F16" s="42"/>
    </row>
    <row r="17" spans="1:6" ht="24.75" customHeight="1">
      <c r="A17" s="45">
        <v>12</v>
      </c>
      <c r="B17" s="49" t="s">
        <v>13</v>
      </c>
      <c r="C17" s="46">
        <v>3102.8579938634175</v>
      </c>
      <c r="D17" s="42"/>
      <c r="E17" s="42"/>
      <c r="F17" s="42"/>
    </row>
    <row r="18" spans="1:6" ht="24.75" customHeight="1">
      <c r="A18" s="45">
        <v>13</v>
      </c>
      <c r="B18" s="48" t="s">
        <v>21</v>
      </c>
      <c r="C18" s="46">
        <v>2532.8844899049127</v>
      </c>
      <c r="D18" s="42"/>
      <c r="E18" s="42"/>
      <c r="F18" s="42"/>
    </row>
    <row r="19" spans="1:6" ht="24.75" customHeight="1">
      <c r="A19" s="45">
        <v>14</v>
      </c>
      <c r="B19" s="48" t="s">
        <v>22</v>
      </c>
      <c r="C19" s="46">
        <v>2286.232175739431</v>
      </c>
      <c r="D19" s="42"/>
      <c r="E19" s="42"/>
      <c r="F19" s="42"/>
    </row>
    <row r="20" spans="1:6" ht="24.75" customHeight="1">
      <c r="A20" s="45">
        <v>15</v>
      </c>
      <c r="B20" s="49" t="s">
        <v>10</v>
      </c>
      <c r="C20" s="46">
        <v>2242.3816108252254</v>
      </c>
      <c r="D20" s="42"/>
      <c r="E20" s="42"/>
      <c r="F20" s="42"/>
    </row>
    <row r="21" spans="1:6" ht="24.75" customHeight="1">
      <c r="A21" s="45">
        <v>16</v>
      </c>
      <c r="B21" s="49" t="s">
        <v>14</v>
      </c>
      <c r="C21" s="46">
        <v>1844.3674651286676</v>
      </c>
      <c r="D21" s="42"/>
      <c r="E21" s="42"/>
      <c r="F21" s="42"/>
    </row>
    <row r="22" spans="1:6" ht="24.75" customHeight="1">
      <c r="A22" s="71"/>
      <c r="B22"/>
      <c r="C22"/>
      <c r="D22" s="42"/>
      <c r="E22" s="42"/>
      <c r="F22" s="42"/>
    </row>
    <row r="23" spans="1:7" ht="24.75" customHeight="1">
      <c r="A23" s="15"/>
      <c r="B23" s="47"/>
      <c r="C23" s="41"/>
      <c r="D23"/>
      <c r="E23"/>
      <c r="F23"/>
      <c r="G23"/>
    </row>
    <row r="24" spans="1:6" ht="24.75" customHeight="1">
      <c r="A24" s="42"/>
      <c r="B24" s="42"/>
      <c r="C24" s="41"/>
      <c r="D24" s="42"/>
      <c r="E24" s="42"/>
      <c r="F24" s="42"/>
    </row>
    <row r="25" spans="1:6" ht="24.75" customHeight="1">
      <c r="A25" s="42"/>
      <c r="D25" s="42"/>
      <c r="E25" s="42"/>
      <c r="F25" s="42"/>
    </row>
    <row r="26" ht="12.75">
      <c r="B26" s="34"/>
    </row>
    <row r="27" ht="12.75">
      <c r="B27" s="34"/>
    </row>
    <row r="31" ht="12.75">
      <c r="B31" s="34"/>
    </row>
    <row r="35" ht="12.75">
      <c r="B35" s="34"/>
    </row>
    <row r="37" ht="12.75">
      <c r="B37" s="34"/>
    </row>
    <row r="40" ht="12.75">
      <c r="B40" s="34"/>
    </row>
    <row r="41" ht="12.75">
      <c r="B41" s="34"/>
    </row>
    <row r="42" ht="12.75">
      <c r="B42" s="34"/>
    </row>
    <row r="43" ht="12.75">
      <c r="B43" s="34"/>
    </row>
    <row r="47" ht="12.75">
      <c r="B47" s="34"/>
    </row>
    <row r="48" ht="12.75">
      <c r="B48" s="34"/>
    </row>
    <row r="49" ht="12.75">
      <c r="B49" s="34"/>
    </row>
    <row r="50" ht="12.75">
      <c r="B50" s="34"/>
    </row>
    <row r="51" ht="12.75">
      <c r="B51" s="34"/>
    </row>
    <row r="53" ht="12.75">
      <c r="B53" s="34"/>
    </row>
    <row r="56" ht="12.75">
      <c r="B56" s="34"/>
    </row>
    <row r="57" ht="12.75">
      <c r="B57" s="34"/>
    </row>
    <row r="59" ht="12.75">
      <c r="B59" s="34"/>
    </row>
    <row r="65" ht="12.75">
      <c r="B65" s="34"/>
    </row>
    <row r="73" ht="12.75">
      <c r="B73" s="34"/>
    </row>
    <row r="74" ht="12.75">
      <c r="B74" s="34"/>
    </row>
    <row r="77" ht="12.75">
      <c r="B77" s="34"/>
    </row>
    <row r="78" ht="12.75">
      <c r="B78" s="34"/>
    </row>
    <row r="82" ht="12.75">
      <c r="B82" s="34"/>
    </row>
    <row r="84" ht="12.75">
      <c r="B84" s="34"/>
    </row>
    <row r="85" ht="12.75">
      <c r="B85" s="34"/>
    </row>
    <row r="88" ht="12.75">
      <c r="B88" s="34"/>
    </row>
    <row r="89" ht="12.75">
      <c r="B89" s="34"/>
    </row>
    <row r="97" ht="12.75">
      <c r="B97" s="34"/>
    </row>
    <row r="101" ht="12.75">
      <c r="B101" s="34"/>
    </row>
    <row r="104" ht="12.75">
      <c r="B104" s="34"/>
    </row>
    <row r="105" ht="12.75">
      <c r="B105" s="34"/>
    </row>
    <row r="106" ht="12.75">
      <c r="B106" s="34"/>
    </row>
    <row r="107" ht="12.75">
      <c r="B107" s="34"/>
    </row>
    <row r="108" ht="12.75">
      <c r="B108" s="34"/>
    </row>
    <row r="109" ht="12.75">
      <c r="B109" s="34"/>
    </row>
    <row r="110" ht="12.75">
      <c r="B110" s="34"/>
    </row>
  </sheetData>
  <sheetProtection/>
  <mergeCells count="1">
    <mergeCell ref="B3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S66" sqref="S66"/>
    </sheetView>
  </sheetViews>
  <sheetFormatPr defaultColWidth="9.00390625" defaultRowHeight="12.75"/>
  <cols>
    <col min="1" max="1" width="7.375" style="19" customWidth="1"/>
    <col min="2" max="2" width="19.00390625" style="19" customWidth="1"/>
    <col min="3" max="3" width="26.625" style="19" customWidth="1"/>
    <col min="4" max="4" width="8.25390625" style="19" customWidth="1"/>
    <col min="5" max="5" width="6.75390625" style="39" customWidth="1"/>
    <col min="6" max="6" width="7.00390625" style="19" customWidth="1"/>
    <col min="7" max="7" width="6.875" style="39" customWidth="1"/>
    <col min="8" max="8" width="6.25390625" style="19" customWidth="1"/>
    <col min="9" max="9" width="7.125" style="39" customWidth="1"/>
    <col min="10" max="10" width="7.00390625" style="19" customWidth="1"/>
    <col min="11" max="11" width="6.25390625" style="39" customWidth="1"/>
    <col min="12" max="12" width="2.625" style="19" customWidth="1"/>
    <col min="13" max="13" width="1.00390625" style="19" customWidth="1"/>
    <col min="14" max="14" width="6.625" style="19" customWidth="1"/>
    <col min="15" max="15" width="7.00390625" style="39" customWidth="1"/>
    <col min="16" max="16" width="8.25390625" style="112" customWidth="1"/>
    <col min="17" max="16384" width="9.125" style="19" customWidth="1"/>
  </cols>
  <sheetData>
    <row r="1" spans="1:16" ht="23.25">
      <c r="A1" s="15" t="s">
        <v>27</v>
      </c>
      <c r="B1"/>
      <c r="C1" s="17"/>
      <c r="D1"/>
      <c r="E1" s="53"/>
      <c r="F1"/>
      <c r="G1" s="53"/>
      <c r="H1"/>
      <c r="I1" s="53"/>
      <c r="J1"/>
      <c r="K1" s="189" t="s">
        <v>26</v>
      </c>
      <c r="L1" s="189"/>
      <c r="M1" s="189"/>
      <c r="N1" s="189"/>
      <c r="O1" s="189"/>
      <c r="P1" s="189"/>
    </row>
    <row r="2" spans="1:16" ht="12.75">
      <c r="A2"/>
      <c r="B2"/>
      <c r="C2" s="17"/>
      <c r="D2"/>
      <c r="E2" s="53"/>
      <c r="F2"/>
      <c r="G2" s="53"/>
      <c r="H2"/>
      <c r="I2" s="53"/>
      <c r="J2"/>
      <c r="K2" s="53"/>
      <c r="L2"/>
      <c r="M2"/>
      <c r="N2" s="18"/>
      <c r="O2" s="53"/>
      <c r="P2" s="109"/>
    </row>
    <row r="3" spans="1:16" ht="15.75">
      <c r="A3" s="20"/>
      <c r="B3" s="185" t="s">
        <v>123</v>
      </c>
      <c r="C3" s="185"/>
      <c r="D3"/>
      <c r="E3" s="53"/>
      <c r="F3"/>
      <c r="G3" s="53"/>
      <c r="H3"/>
      <c r="I3" s="53"/>
      <c r="J3"/>
      <c r="K3" s="53"/>
      <c r="L3"/>
      <c r="M3"/>
      <c r="N3" s="18"/>
      <c r="O3" s="53"/>
      <c r="P3" s="109"/>
    </row>
    <row r="5" spans="1:16" ht="13.5" thickBot="1">
      <c r="A5" s="108" t="s">
        <v>0</v>
      </c>
      <c r="B5" s="106" t="s">
        <v>1</v>
      </c>
      <c r="C5" s="106" t="s">
        <v>2</v>
      </c>
      <c r="D5" s="106" t="s">
        <v>4</v>
      </c>
      <c r="E5" s="107" t="s">
        <v>3</v>
      </c>
      <c r="F5" s="106" t="s">
        <v>5</v>
      </c>
      <c r="G5" s="107" t="s">
        <v>3</v>
      </c>
      <c r="H5" s="106" t="s">
        <v>6</v>
      </c>
      <c r="I5" s="107" t="s">
        <v>3</v>
      </c>
      <c r="J5" s="106" t="s">
        <v>7</v>
      </c>
      <c r="K5" s="107" t="s">
        <v>3</v>
      </c>
      <c r="L5" s="186" t="s">
        <v>25</v>
      </c>
      <c r="M5" s="187"/>
      <c r="N5" s="188"/>
      <c r="O5" s="107" t="s">
        <v>3</v>
      </c>
      <c r="P5" s="110" t="s">
        <v>8</v>
      </c>
    </row>
    <row r="6" spans="1:16" ht="12.75">
      <c r="A6" s="101">
        <v>1</v>
      </c>
      <c r="B6" s="87" t="s">
        <v>120</v>
      </c>
      <c r="C6" s="127" t="s">
        <v>118</v>
      </c>
      <c r="D6" s="78">
        <v>48</v>
      </c>
      <c r="E6" s="102">
        <v>291.39974360182003</v>
      </c>
      <c r="F6" s="77">
        <v>8.44</v>
      </c>
      <c r="G6" s="102">
        <v>439.23412958141415</v>
      </c>
      <c r="H6" s="87"/>
      <c r="I6" s="102">
        <v>0</v>
      </c>
      <c r="J6" s="78">
        <v>450</v>
      </c>
      <c r="K6" s="102">
        <v>290.66444606070036</v>
      </c>
      <c r="L6" s="79">
        <v>2</v>
      </c>
      <c r="M6" s="97" t="s">
        <v>9</v>
      </c>
      <c r="N6" s="81">
        <v>34.5</v>
      </c>
      <c r="O6" s="104">
        <v>445.5410762337914</v>
      </c>
      <c r="P6" s="111">
        <v>1466.839395477726</v>
      </c>
    </row>
    <row r="7" spans="1:16" ht="12.75">
      <c r="A7" s="101">
        <v>2</v>
      </c>
      <c r="B7" s="129" t="s">
        <v>93</v>
      </c>
      <c r="C7" s="130" t="s">
        <v>94</v>
      </c>
      <c r="D7" s="77">
        <v>44.5</v>
      </c>
      <c r="E7" s="102">
        <v>262.0162421081439</v>
      </c>
      <c r="F7" s="82">
        <v>8.54</v>
      </c>
      <c r="G7" s="102">
        <v>413.59787008683196</v>
      </c>
      <c r="H7" s="78">
        <v>148</v>
      </c>
      <c r="I7" s="102">
        <v>374.5807232098182</v>
      </c>
      <c r="J7" s="77"/>
      <c r="K7" s="102">
        <v>0</v>
      </c>
      <c r="L7" s="96">
        <v>2</v>
      </c>
      <c r="M7" s="76" t="s">
        <v>9</v>
      </c>
      <c r="N7" s="81">
        <v>53.2</v>
      </c>
      <c r="O7" s="104">
        <v>273.2084011879561</v>
      </c>
      <c r="P7" s="105">
        <v>1323.40323659275</v>
      </c>
    </row>
    <row r="8" spans="1:16" ht="12.75">
      <c r="A8" s="101">
        <v>3</v>
      </c>
      <c r="B8" s="29" t="s">
        <v>55</v>
      </c>
      <c r="C8" s="128" t="s">
        <v>52</v>
      </c>
      <c r="D8" s="5">
        <v>51.5</v>
      </c>
      <c r="E8" s="119">
        <v>321.0555008850829</v>
      </c>
      <c r="F8" s="5">
        <v>9.19</v>
      </c>
      <c r="G8" s="119">
        <v>264.0450195497512</v>
      </c>
      <c r="H8" s="11">
        <v>133</v>
      </c>
      <c r="I8" s="119">
        <v>270.2058288283124</v>
      </c>
      <c r="J8" s="5"/>
      <c r="K8" s="119">
        <v>0</v>
      </c>
      <c r="L8" s="5">
        <v>2</v>
      </c>
      <c r="M8" s="5" t="s">
        <v>9</v>
      </c>
      <c r="N8" s="21">
        <v>43.6</v>
      </c>
      <c r="O8" s="123">
        <v>356.8675527741862</v>
      </c>
      <c r="P8" s="125">
        <v>1212.1739020373327</v>
      </c>
    </row>
    <row r="9" spans="1:16" ht="12.75">
      <c r="A9" s="101">
        <v>4</v>
      </c>
      <c r="B9" s="87" t="s">
        <v>96</v>
      </c>
      <c r="C9" s="127" t="s">
        <v>94</v>
      </c>
      <c r="D9" s="77">
        <v>38.5</v>
      </c>
      <c r="E9" s="102">
        <v>212.35209748061018</v>
      </c>
      <c r="F9" s="77">
        <v>8.65</v>
      </c>
      <c r="G9" s="102">
        <v>386.19753120620345</v>
      </c>
      <c r="H9" s="78"/>
      <c r="I9" s="102">
        <v>0</v>
      </c>
      <c r="J9" s="77">
        <v>393</v>
      </c>
      <c r="K9" s="102">
        <v>195.09111294626786</v>
      </c>
      <c r="L9" s="79">
        <v>2</v>
      </c>
      <c r="M9" s="97"/>
      <c r="N9" s="86">
        <v>45.8</v>
      </c>
      <c r="O9" s="104">
        <v>336.79190595315686</v>
      </c>
      <c r="P9" s="105">
        <v>1130.4326475862383</v>
      </c>
    </row>
    <row r="10" spans="1:16" ht="12.75">
      <c r="A10" s="101">
        <v>5</v>
      </c>
      <c r="B10" s="29" t="s">
        <v>104</v>
      </c>
      <c r="C10" s="128" t="s">
        <v>100</v>
      </c>
      <c r="D10" s="5">
        <v>42</v>
      </c>
      <c r="E10" s="119">
        <v>241.20826519835524</v>
      </c>
      <c r="F10" s="5">
        <v>9.08</v>
      </c>
      <c r="G10" s="119">
        <v>287.24078768857464</v>
      </c>
      <c r="H10" s="11">
        <v>139</v>
      </c>
      <c r="I10" s="119">
        <v>310.7438380660217</v>
      </c>
      <c r="J10" s="5"/>
      <c r="K10" s="119">
        <v>0</v>
      </c>
      <c r="L10" s="5">
        <v>2</v>
      </c>
      <c r="M10" s="5" t="s">
        <v>9</v>
      </c>
      <c r="N10" s="21">
        <v>55.5</v>
      </c>
      <c r="O10" s="123">
        <v>254.69578481485902</v>
      </c>
      <c r="P10" s="125">
        <v>1093.8886757678106</v>
      </c>
    </row>
    <row r="11" spans="1:16" ht="12.75">
      <c r="A11" s="101">
        <v>6</v>
      </c>
      <c r="B11" s="29" t="s">
        <v>81</v>
      </c>
      <c r="C11" s="128" t="s">
        <v>82</v>
      </c>
      <c r="D11" s="5">
        <v>42</v>
      </c>
      <c r="E11" s="119">
        <v>241.20826519835524</v>
      </c>
      <c r="F11" s="5">
        <v>9.6</v>
      </c>
      <c r="G11" s="119">
        <v>185.38915045728496</v>
      </c>
      <c r="H11" s="11">
        <v>130</v>
      </c>
      <c r="I11" s="119">
        <v>250.57744780652234</v>
      </c>
      <c r="J11" s="5"/>
      <c r="K11" s="119">
        <v>0</v>
      </c>
      <c r="L11" s="5">
        <v>2</v>
      </c>
      <c r="M11" s="5" t="s">
        <v>9</v>
      </c>
      <c r="N11" s="21">
        <v>44.2</v>
      </c>
      <c r="O11" s="123">
        <v>351.3394342479339</v>
      </c>
      <c r="P11" s="125">
        <v>1028.5142977100963</v>
      </c>
    </row>
    <row r="12" spans="1:16" ht="12.75">
      <c r="A12" s="101">
        <v>7</v>
      </c>
      <c r="B12" s="29" t="s">
        <v>77</v>
      </c>
      <c r="C12" s="128" t="s">
        <v>76</v>
      </c>
      <c r="D12" s="5">
        <v>35</v>
      </c>
      <c r="E12" s="119">
        <v>183.8489773897069</v>
      </c>
      <c r="F12" s="5">
        <v>9.3</v>
      </c>
      <c r="G12" s="119">
        <v>241.72710390843406</v>
      </c>
      <c r="H12" s="11">
        <v>120</v>
      </c>
      <c r="I12" s="119">
        <v>188.44678475981837</v>
      </c>
      <c r="J12" s="5"/>
      <c r="K12" s="119">
        <v>0</v>
      </c>
      <c r="L12" s="5">
        <v>2</v>
      </c>
      <c r="M12" s="5" t="s">
        <v>9</v>
      </c>
      <c r="N12" s="21">
        <v>38.9</v>
      </c>
      <c r="O12" s="123">
        <v>401.5383091988479</v>
      </c>
      <c r="P12" s="125">
        <v>1015.5611752568072</v>
      </c>
    </row>
    <row r="13" spans="1:16" ht="12.75">
      <c r="A13" s="101">
        <v>8</v>
      </c>
      <c r="B13" s="29" t="s">
        <v>95</v>
      </c>
      <c r="C13" s="128" t="s">
        <v>94</v>
      </c>
      <c r="D13" s="5">
        <v>43</v>
      </c>
      <c r="E13" s="119">
        <v>249.51263514945055</v>
      </c>
      <c r="F13" s="5">
        <v>9.73</v>
      </c>
      <c r="G13" s="119">
        <v>163.06918801884765</v>
      </c>
      <c r="H13" s="11">
        <v>130</v>
      </c>
      <c r="I13" s="119">
        <v>250.57744780652234</v>
      </c>
      <c r="J13" s="5"/>
      <c r="K13" s="119">
        <v>0</v>
      </c>
      <c r="L13" s="5">
        <v>2</v>
      </c>
      <c r="M13" s="5" t="s">
        <v>9</v>
      </c>
      <c r="N13" s="21">
        <v>46</v>
      </c>
      <c r="O13" s="123">
        <v>334.9933522254482</v>
      </c>
      <c r="P13" s="125">
        <v>998.1526232002689</v>
      </c>
    </row>
    <row r="14" spans="1:16" ht="12.75">
      <c r="A14" s="101">
        <v>9</v>
      </c>
      <c r="B14" s="87" t="s">
        <v>72</v>
      </c>
      <c r="C14" s="127" t="s">
        <v>70</v>
      </c>
      <c r="D14" s="82">
        <v>42</v>
      </c>
      <c r="E14" s="102">
        <v>241.20826519835524</v>
      </c>
      <c r="F14" s="82">
        <v>9.45</v>
      </c>
      <c r="G14" s="102">
        <v>212.7231645455602</v>
      </c>
      <c r="H14" s="83"/>
      <c r="I14" s="102">
        <v>0</v>
      </c>
      <c r="J14" s="77">
        <v>404</v>
      </c>
      <c r="K14" s="102">
        <v>212.67571135874587</v>
      </c>
      <c r="L14" s="84">
        <v>2</v>
      </c>
      <c r="M14" s="76"/>
      <c r="N14" s="86">
        <v>49.4</v>
      </c>
      <c r="O14" s="104">
        <v>305.0966743686476</v>
      </c>
      <c r="P14" s="105">
        <v>971.7038154713089</v>
      </c>
    </row>
    <row r="15" spans="1:16" ht="12.75">
      <c r="A15" s="101">
        <v>10</v>
      </c>
      <c r="B15" s="113" t="s">
        <v>85</v>
      </c>
      <c r="C15" s="127" t="s">
        <v>82</v>
      </c>
      <c r="D15" s="77">
        <v>37</v>
      </c>
      <c r="E15" s="102">
        <v>200.09090550016262</v>
      </c>
      <c r="F15" s="82">
        <v>9.15</v>
      </c>
      <c r="G15" s="102">
        <v>272.37869029692564</v>
      </c>
      <c r="H15" s="87"/>
      <c r="I15" s="102">
        <v>0</v>
      </c>
      <c r="J15" s="78">
        <v>425</v>
      </c>
      <c r="K15" s="102">
        <v>247.41632247019186</v>
      </c>
      <c r="L15" s="84">
        <v>2</v>
      </c>
      <c r="M15" s="76" t="s">
        <v>9</v>
      </c>
      <c r="N15" s="81">
        <v>56.1</v>
      </c>
      <c r="O15" s="104">
        <v>249.96469096226735</v>
      </c>
      <c r="P15" s="105">
        <v>969.8506092295474</v>
      </c>
    </row>
    <row r="16" spans="1:16" ht="12.75">
      <c r="A16" s="101">
        <v>11</v>
      </c>
      <c r="B16" s="87" t="s">
        <v>113</v>
      </c>
      <c r="C16" s="127" t="s">
        <v>112</v>
      </c>
      <c r="D16" s="78">
        <v>33</v>
      </c>
      <c r="E16" s="102">
        <v>167.73659728495315</v>
      </c>
      <c r="F16" s="82">
        <v>9.43</v>
      </c>
      <c r="G16" s="102">
        <v>216.4943774660035</v>
      </c>
      <c r="H16" s="87">
        <v>125</v>
      </c>
      <c r="I16" s="102">
        <v>218.85897886918931</v>
      </c>
      <c r="J16" s="77"/>
      <c r="K16" s="102">
        <v>0</v>
      </c>
      <c r="L16" s="77">
        <v>2</v>
      </c>
      <c r="M16" s="89" t="s">
        <v>9</v>
      </c>
      <c r="N16" s="81">
        <v>47</v>
      </c>
      <c r="O16" s="104">
        <v>326.06700876254246</v>
      </c>
      <c r="P16" s="105">
        <v>929.1569623826883</v>
      </c>
    </row>
    <row r="17" spans="1:16" ht="12.75">
      <c r="A17" s="101">
        <v>12</v>
      </c>
      <c r="B17" s="29" t="s">
        <v>75</v>
      </c>
      <c r="C17" s="128" t="s">
        <v>76</v>
      </c>
      <c r="D17" s="5">
        <v>35</v>
      </c>
      <c r="E17" s="119">
        <v>183.8489773897069</v>
      </c>
      <c r="F17" s="5">
        <v>9.67</v>
      </c>
      <c r="G17" s="119">
        <v>173.211518473226</v>
      </c>
      <c r="H17" s="11">
        <v>136</v>
      </c>
      <c r="I17" s="119">
        <v>290.26543855821745</v>
      </c>
      <c r="J17" s="5"/>
      <c r="K17" s="119">
        <v>0</v>
      </c>
      <c r="L17" s="5">
        <v>2</v>
      </c>
      <c r="M17" s="5" t="s">
        <v>9</v>
      </c>
      <c r="N17" s="21">
        <v>52.3</v>
      </c>
      <c r="O17" s="123">
        <v>280.614637735896</v>
      </c>
      <c r="P17" s="125">
        <v>927.9405721570463</v>
      </c>
    </row>
    <row r="18" spans="1:16" ht="12.75">
      <c r="A18" s="101">
        <v>13</v>
      </c>
      <c r="B18" s="29" t="s">
        <v>103</v>
      </c>
      <c r="C18" s="128" t="s">
        <v>100</v>
      </c>
      <c r="D18" s="5">
        <v>38.5</v>
      </c>
      <c r="E18" s="119">
        <v>212.35209748061018</v>
      </c>
      <c r="F18" s="5">
        <v>9.42</v>
      </c>
      <c r="G18" s="119">
        <v>218.39109853586046</v>
      </c>
      <c r="H18" s="11">
        <v>130</v>
      </c>
      <c r="I18" s="119">
        <v>250.57744780652234</v>
      </c>
      <c r="J18" s="5"/>
      <c r="K18" s="119">
        <v>0</v>
      </c>
      <c r="L18" s="5">
        <v>2</v>
      </c>
      <c r="M18" s="5" t="s">
        <v>9</v>
      </c>
      <c r="N18" s="21">
        <v>56.8</v>
      </c>
      <c r="O18" s="123">
        <v>244.49663848291382</v>
      </c>
      <c r="P18" s="125">
        <v>925.8172823059067</v>
      </c>
    </row>
    <row r="19" spans="1:16" ht="12.75">
      <c r="A19" s="101">
        <v>14</v>
      </c>
      <c r="B19" s="87" t="s">
        <v>84</v>
      </c>
      <c r="C19" s="127" t="s">
        <v>82</v>
      </c>
      <c r="D19" s="82">
        <v>40</v>
      </c>
      <c r="E19" s="102">
        <v>224.6780206547351</v>
      </c>
      <c r="F19" s="82">
        <v>9.55</v>
      </c>
      <c r="G19" s="102">
        <v>194.31348601067327</v>
      </c>
      <c r="H19" s="83">
        <v>110</v>
      </c>
      <c r="I19" s="102">
        <v>131.887484626905</v>
      </c>
      <c r="J19" s="77"/>
      <c r="K19" s="102">
        <v>0</v>
      </c>
      <c r="L19" s="84">
        <v>2</v>
      </c>
      <c r="M19" s="85" t="s">
        <v>9</v>
      </c>
      <c r="N19" s="86">
        <v>41.9</v>
      </c>
      <c r="O19" s="104">
        <v>372.74559370108796</v>
      </c>
      <c r="P19" s="105">
        <v>923.6245849934013</v>
      </c>
    </row>
    <row r="20" spans="1:16" ht="12.75">
      <c r="A20" s="101">
        <v>15</v>
      </c>
      <c r="B20" s="87" t="s">
        <v>102</v>
      </c>
      <c r="C20" s="127" t="s">
        <v>100</v>
      </c>
      <c r="D20" s="88">
        <v>39.5</v>
      </c>
      <c r="E20" s="102">
        <v>220.56237349037463</v>
      </c>
      <c r="F20" s="82">
        <v>9.56</v>
      </c>
      <c r="G20" s="102">
        <v>192.51360548331616</v>
      </c>
      <c r="H20" s="83"/>
      <c r="I20" s="102">
        <v>0</v>
      </c>
      <c r="J20" s="77">
        <v>346</v>
      </c>
      <c r="K20" s="102">
        <v>125.16753660503127</v>
      </c>
      <c r="L20" s="89">
        <v>2</v>
      </c>
      <c r="M20" s="89" t="s">
        <v>9</v>
      </c>
      <c r="N20" s="81">
        <v>41.8</v>
      </c>
      <c r="O20" s="104">
        <v>373.6894791171763</v>
      </c>
      <c r="P20" s="105">
        <v>911.9329946958983</v>
      </c>
    </row>
    <row r="21" spans="1:16" ht="12.75">
      <c r="A21" s="101">
        <v>16</v>
      </c>
      <c r="B21" s="87" t="s">
        <v>47</v>
      </c>
      <c r="C21" s="127" t="s">
        <v>22</v>
      </c>
      <c r="D21" s="78">
        <v>35.5</v>
      </c>
      <c r="E21" s="102">
        <v>187.8976755296246</v>
      </c>
      <c r="F21" s="82">
        <v>9.3</v>
      </c>
      <c r="G21" s="102">
        <v>241.72710390843406</v>
      </c>
      <c r="H21" s="87"/>
      <c r="I21" s="102">
        <v>0</v>
      </c>
      <c r="J21" s="78">
        <v>380</v>
      </c>
      <c r="K21" s="102">
        <v>174.88031127249715</v>
      </c>
      <c r="L21" s="84">
        <v>2</v>
      </c>
      <c r="M21" s="76" t="s">
        <v>9</v>
      </c>
      <c r="N21" s="81">
        <v>50.7</v>
      </c>
      <c r="O21" s="104">
        <v>294.0056461719325</v>
      </c>
      <c r="P21" s="105">
        <v>898.5107368824883</v>
      </c>
    </row>
    <row r="22" spans="1:16" ht="12.75">
      <c r="A22" s="101">
        <v>17</v>
      </c>
      <c r="B22" s="87" t="s">
        <v>109</v>
      </c>
      <c r="C22" s="127" t="s">
        <v>106</v>
      </c>
      <c r="D22" s="88">
        <v>32</v>
      </c>
      <c r="E22" s="102">
        <v>159.73208402209195</v>
      </c>
      <c r="F22" s="82">
        <v>9.66</v>
      </c>
      <c r="G22" s="102">
        <v>174.92849360224074</v>
      </c>
      <c r="H22" s="83">
        <v>125</v>
      </c>
      <c r="I22" s="102">
        <v>218.85897886918931</v>
      </c>
      <c r="J22" s="77"/>
      <c r="K22" s="102">
        <v>0</v>
      </c>
      <c r="L22" s="89">
        <v>2</v>
      </c>
      <c r="M22" s="89" t="s">
        <v>9</v>
      </c>
      <c r="N22" s="81">
        <v>45</v>
      </c>
      <c r="O22" s="104">
        <v>344.0303402245774</v>
      </c>
      <c r="P22" s="105">
        <v>897.5498967180995</v>
      </c>
    </row>
    <row r="23" spans="1:16" ht="12.75">
      <c r="A23" s="101">
        <v>18</v>
      </c>
      <c r="B23" s="129" t="s">
        <v>101</v>
      </c>
      <c r="C23" s="130" t="s">
        <v>100</v>
      </c>
      <c r="D23" s="88">
        <v>42.5</v>
      </c>
      <c r="E23" s="102">
        <v>245.35725606638346</v>
      </c>
      <c r="F23" s="82">
        <v>10.03</v>
      </c>
      <c r="G23" s="102">
        <v>116.51576004710024</v>
      </c>
      <c r="H23" s="90"/>
      <c r="I23" s="102">
        <v>0</v>
      </c>
      <c r="J23" s="77">
        <v>360</v>
      </c>
      <c r="K23" s="102">
        <v>145.06150931908064</v>
      </c>
      <c r="L23" s="92">
        <v>2</v>
      </c>
      <c r="M23" s="76" t="s">
        <v>9</v>
      </c>
      <c r="N23" s="81">
        <v>40.8</v>
      </c>
      <c r="O23" s="104">
        <v>383.1886136662939</v>
      </c>
      <c r="P23" s="105">
        <v>890.1231390988582</v>
      </c>
    </row>
    <row r="24" spans="1:16" ht="12.75">
      <c r="A24" s="101">
        <v>19</v>
      </c>
      <c r="B24" s="29" t="s">
        <v>49</v>
      </c>
      <c r="C24" s="128" t="s">
        <v>22</v>
      </c>
      <c r="D24" s="5">
        <v>41</v>
      </c>
      <c r="E24" s="119">
        <v>232.929809898486</v>
      </c>
      <c r="F24" s="5">
        <v>9.17</v>
      </c>
      <c r="G24" s="119">
        <v>268.19736931081945</v>
      </c>
      <c r="H24" s="11"/>
      <c r="I24" s="119">
        <v>0</v>
      </c>
      <c r="J24" s="5">
        <v>388</v>
      </c>
      <c r="K24" s="119">
        <v>187.24314898245373</v>
      </c>
      <c r="L24" s="5">
        <v>3</v>
      </c>
      <c r="M24" s="5" t="s">
        <v>9</v>
      </c>
      <c r="N24" s="21">
        <v>6.8</v>
      </c>
      <c r="O24" s="123">
        <v>172.50527970261726</v>
      </c>
      <c r="P24" s="125">
        <v>860.8756078943765</v>
      </c>
    </row>
    <row r="25" spans="1:16" ht="12.75">
      <c r="A25" s="101">
        <v>20</v>
      </c>
      <c r="B25" s="87" t="s">
        <v>48</v>
      </c>
      <c r="C25" s="127" t="s">
        <v>22</v>
      </c>
      <c r="D25" s="78">
        <v>42</v>
      </c>
      <c r="E25" s="102">
        <v>241.20826519835524</v>
      </c>
      <c r="F25" s="82">
        <v>9.46</v>
      </c>
      <c r="G25" s="102">
        <v>210.84868637201492</v>
      </c>
      <c r="H25" s="83">
        <v>133</v>
      </c>
      <c r="I25" s="102">
        <v>270.2058288283124</v>
      </c>
      <c r="J25" s="78"/>
      <c r="K25" s="102">
        <v>0</v>
      </c>
      <c r="L25" s="84">
        <v>3</v>
      </c>
      <c r="M25" s="76" t="s">
        <v>9</v>
      </c>
      <c r="N25" s="81">
        <v>14.5</v>
      </c>
      <c r="O25" s="104">
        <v>125.0135718399649</v>
      </c>
      <c r="P25" s="105">
        <v>847.2763522386475</v>
      </c>
    </row>
    <row r="26" spans="1:16" ht="12.75">
      <c r="A26" s="101">
        <v>21</v>
      </c>
      <c r="B26" s="87" t="s">
        <v>46</v>
      </c>
      <c r="C26" s="127" t="s">
        <v>22</v>
      </c>
      <c r="D26" s="88">
        <v>38.5</v>
      </c>
      <c r="E26" s="102">
        <v>212.35209748061018</v>
      </c>
      <c r="F26" s="82">
        <v>9.15</v>
      </c>
      <c r="G26" s="102">
        <v>272.37869029692564</v>
      </c>
      <c r="H26" s="83">
        <v>0</v>
      </c>
      <c r="I26" s="102">
        <v>0</v>
      </c>
      <c r="J26" s="78"/>
      <c r="K26" s="102">
        <v>0</v>
      </c>
      <c r="L26" s="84">
        <v>2</v>
      </c>
      <c r="M26" s="76" t="s">
        <v>9</v>
      </c>
      <c r="N26" s="81">
        <v>43.1</v>
      </c>
      <c r="O26" s="104">
        <v>361.50459186225623</v>
      </c>
      <c r="P26" s="105">
        <v>846.2353796397921</v>
      </c>
    </row>
    <row r="27" spans="1:16" ht="12.75">
      <c r="A27" s="101">
        <v>22</v>
      </c>
      <c r="B27" s="87" t="s">
        <v>50</v>
      </c>
      <c r="C27" s="127" t="s">
        <v>22</v>
      </c>
      <c r="D27" s="82">
        <v>36</v>
      </c>
      <c r="E27" s="102">
        <v>191.95432056567572</v>
      </c>
      <c r="F27" s="82">
        <v>9.18</v>
      </c>
      <c r="G27" s="102">
        <v>266.11757007027813</v>
      </c>
      <c r="H27" s="90"/>
      <c r="I27" s="102">
        <v>0</v>
      </c>
      <c r="J27" s="77">
        <v>310</v>
      </c>
      <c r="K27" s="102">
        <v>78.14702602822491</v>
      </c>
      <c r="L27" s="84">
        <v>2</v>
      </c>
      <c r="M27" s="76" t="s">
        <v>9</v>
      </c>
      <c r="N27" s="81">
        <v>51.9</v>
      </c>
      <c r="O27" s="104">
        <v>283.93549375092033</v>
      </c>
      <c r="P27" s="105">
        <v>820.1544104150992</v>
      </c>
    </row>
    <row r="28" spans="1:16" ht="12.75">
      <c r="A28" s="101">
        <v>23</v>
      </c>
      <c r="B28" s="114" t="s">
        <v>57</v>
      </c>
      <c r="C28" s="127" t="s">
        <v>58</v>
      </c>
      <c r="D28" s="78">
        <v>38</v>
      </c>
      <c r="E28" s="102">
        <v>208.2576883827944</v>
      </c>
      <c r="F28" s="82">
        <v>10.11</v>
      </c>
      <c r="G28" s="102">
        <v>105.29241456523029</v>
      </c>
      <c r="H28" s="83">
        <v>136</v>
      </c>
      <c r="I28" s="102">
        <v>290.26543855821745</v>
      </c>
      <c r="J28" s="77"/>
      <c r="K28" s="102">
        <v>0</v>
      </c>
      <c r="L28" s="84">
        <v>3</v>
      </c>
      <c r="M28" s="76" t="s">
        <v>9</v>
      </c>
      <c r="N28" s="81">
        <v>2.8</v>
      </c>
      <c r="O28" s="104">
        <v>199.91979668892012</v>
      </c>
      <c r="P28" s="105">
        <v>803.7353381951623</v>
      </c>
    </row>
    <row r="29" spans="1:16" ht="12.75">
      <c r="A29" s="101">
        <v>24</v>
      </c>
      <c r="B29" s="87" t="s">
        <v>90</v>
      </c>
      <c r="C29" s="127" t="s">
        <v>88</v>
      </c>
      <c r="D29" s="82">
        <v>39</v>
      </c>
      <c r="E29" s="102">
        <v>216.45369640771116</v>
      </c>
      <c r="F29" s="82">
        <v>9.86</v>
      </c>
      <c r="G29" s="102">
        <v>142.0390181445041</v>
      </c>
      <c r="H29" s="78"/>
      <c r="I29" s="102">
        <v>0</v>
      </c>
      <c r="J29" s="77">
        <v>352</v>
      </c>
      <c r="K29" s="102">
        <v>133.59076769570808</v>
      </c>
      <c r="L29" s="84">
        <v>2</v>
      </c>
      <c r="M29" s="76" t="s">
        <v>9</v>
      </c>
      <c r="N29" s="81">
        <v>49.1</v>
      </c>
      <c r="O29" s="104">
        <v>307.6829195802286</v>
      </c>
      <c r="P29" s="105">
        <v>799.766401828152</v>
      </c>
    </row>
    <row r="30" spans="1:16" ht="12.75">
      <c r="A30" s="101">
        <v>25</v>
      </c>
      <c r="B30" s="29" t="s">
        <v>107</v>
      </c>
      <c r="C30" s="128" t="s">
        <v>106</v>
      </c>
      <c r="D30" s="5">
        <v>27</v>
      </c>
      <c r="E30" s="119">
        <v>120.28764506164875</v>
      </c>
      <c r="F30" s="5">
        <v>9.65</v>
      </c>
      <c r="G30" s="119">
        <v>176.65304383780082</v>
      </c>
      <c r="H30" s="11"/>
      <c r="I30" s="119">
        <v>0</v>
      </c>
      <c r="J30" s="5">
        <v>390</v>
      </c>
      <c r="K30" s="119">
        <v>190.3712808084254</v>
      </c>
      <c r="L30" s="5">
        <v>2</v>
      </c>
      <c r="M30" s="5" t="s">
        <v>9</v>
      </c>
      <c r="N30" s="21">
        <v>49.6</v>
      </c>
      <c r="O30" s="123">
        <v>303.37808477217243</v>
      </c>
      <c r="P30" s="125">
        <v>790.6900544800474</v>
      </c>
    </row>
    <row r="31" spans="1:16" ht="12.75">
      <c r="A31" s="101">
        <v>26</v>
      </c>
      <c r="B31" s="87" t="s">
        <v>108</v>
      </c>
      <c r="C31" s="127" t="s">
        <v>106</v>
      </c>
      <c r="D31" s="77">
        <v>36</v>
      </c>
      <c r="E31" s="102">
        <v>191.95432056567572</v>
      </c>
      <c r="F31" s="82">
        <v>9.65</v>
      </c>
      <c r="G31" s="102">
        <v>176.65304383780082</v>
      </c>
      <c r="H31" s="83"/>
      <c r="I31" s="102">
        <v>0</v>
      </c>
      <c r="J31" s="77">
        <v>375</v>
      </c>
      <c r="K31" s="102">
        <v>167.27741915487474</v>
      </c>
      <c r="L31" s="89">
        <v>2</v>
      </c>
      <c r="M31" s="89" t="s">
        <v>9</v>
      </c>
      <c r="N31" s="95">
        <v>55.8</v>
      </c>
      <c r="O31" s="104">
        <v>252.32514316712647</v>
      </c>
      <c r="P31" s="105">
        <v>788.2099267254778</v>
      </c>
    </row>
    <row r="32" spans="1:16" ht="12.75">
      <c r="A32" s="101">
        <v>27</v>
      </c>
      <c r="B32" s="87" t="s">
        <v>80</v>
      </c>
      <c r="C32" s="127" t="s">
        <v>76</v>
      </c>
      <c r="D32" s="88">
        <v>31.5</v>
      </c>
      <c r="E32" s="102">
        <v>155.74335104315495</v>
      </c>
      <c r="F32" s="82">
        <v>9.58</v>
      </c>
      <c r="G32" s="102">
        <v>188.93634975042775</v>
      </c>
      <c r="H32" s="87"/>
      <c r="I32" s="102">
        <v>0</v>
      </c>
      <c r="J32" s="78">
        <v>340</v>
      </c>
      <c r="K32" s="102">
        <v>116.90327727158001</v>
      </c>
      <c r="L32" s="84">
        <v>2</v>
      </c>
      <c r="M32" s="76" t="s">
        <v>9</v>
      </c>
      <c r="N32" s="81">
        <v>49.7</v>
      </c>
      <c r="O32" s="104">
        <v>302.520462902749</v>
      </c>
      <c r="P32" s="105">
        <v>764.1034409679116</v>
      </c>
    </row>
    <row r="33" spans="1:16" ht="12.75">
      <c r="A33" s="101">
        <v>28</v>
      </c>
      <c r="B33" s="114" t="s">
        <v>98</v>
      </c>
      <c r="C33" s="130" t="s">
        <v>94</v>
      </c>
      <c r="D33" s="88">
        <v>34</v>
      </c>
      <c r="E33" s="102">
        <v>175.77599901570431</v>
      </c>
      <c r="F33" s="82">
        <v>9.4</v>
      </c>
      <c r="G33" s="102">
        <v>222.20673599603134</v>
      </c>
      <c r="H33" s="83"/>
      <c r="I33" s="102">
        <v>0</v>
      </c>
      <c r="J33" s="77">
        <v>370</v>
      </c>
      <c r="K33" s="102">
        <v>159.77201211052608</v>
      </c>
      <c r="L33" s="91">
        <v>3</v>
      </c>
      <c r="M33" s="76" t="s">
        <v>9</v>
      </c>
      <c r="N33" s="81">
        <v>2.3</v>
      </c>
      <c r="O33" s="104">
        <v>203.47685154333425</v>
      </c>
      <c r="P33" s="105">
        <v>761.231598665596</v>
      </c>
    </row>
    <row r="34" spans="1:16" ht="12.75">
      <c r="A34" s="101">
        <v>29</v>
      </c>
      <c r="B34" s="87" t="s">
        <v>87</v>
      </c>
      <c r="C34" s="127" t="s">
        <v>88</v>
      </c>
      <c r="D34" s="88">
        <v>33</v>
      </c>
      <c r="E34" s="102">
        <v>167.73659728495315</v>
      </c>
      <c r="F34" s="82">
        <v>9.44</v>
      </c>
      <c r="G34" s="102">
        <v>214.6050638629806</v>
      </c>
      <c r="H34" s="90"/>
      <c r="I34" s="102">
        <v>0</v>
      </c>
      <c r="J34" s="77">
        <v>350</v>
      </c>
      <c r="K34" s="102">
        <v>130.7656374206952</v>
      </c>
      <c r="L34" s="89">
        <v>2</v>
      </c>
      <c r="M34" s="89" t="s">
        <v>9</v>
      </c>
      <c r="N34" s="81">
        <v>57.7</v>
      </c>
      <c r="O34" s="104">
        <v>237.54802365646754</v>
      </c>
      <c r="P34" s="105">
        <v>750.6553222250965</v>
      </c>
    </row>
    <row r="35" spans="1:16" ht="12.75">
      <c r="A35" s="101">
        <v>30</v>
      </c>
      <c r="B35" s="5" t="s">
        <v>121</v>
      </c>
      <c r="C35" s="5" t="s">
        <v>118</v>
      </c>
      <c r="D35" s="5">
        <v>43.5</v>
      </c>
      <c r="E35" s="119">
        <v>253.67431526277733</v>
      </c>
      <c r="F35" s="5">
        <v>10.03</v>
      </c>
      <c r="G35" s="119">
        <v>116.51576004710024</v>
      </c>
      <c r="H35" s="11">
        <v>115</v>
      </c>
      <c r="I35" s="119">
        <v>159.4234305055086</v>
      </c>
      <c r="J35" s="5"/>
      <c r="K35" s="119">
        <v>0</v>
      </c>
      <c r="L35" s="5">
        <v>3</v>
      </c>
      <c r="M35" s="5" t="s">
        <v>9</v>
      </c>
      <c r="N35" s="21">
        <v>0.5</v>
      </c>
      <c r="O35" s="123">
        <v>216.52043957487686</v>
      </c>
      <c r="P35" s="125">
        <v>746.133945390263</v>
      </c>
    </row>
    <row r="36" spans="1:16" ht="12.75">
      <c r="A36" s="101">
        <v>31</v>
      </c>
      <c r="B36" s="29" t="s">
        <v>74</v>
      </c>
      <c r="C36" s="128" t="s">
        <v>70</v>
      </c>
      <c r="D36" s="5">
        <v>33</v>
      </c>
      <c r="E36" s="119">
        <v>167.73659728495315</v>
      </c>
      <c r="F36" s="5">
        <v>9.67</v>
      </c>
      <c r="G36" s="119">
        <v>173.211518473226</v>
      </c>
      <c r="H36" s="11">
        <v>130</v>
      </c>
      <c r="I36" s="119">
        <v>250.57744780652234</v>
      </c>
      <c r="J36" s="5"/>
      <c r="K36" s="119">
        <v>0</v>
      </c>
      <c r="L36" s="5">
        <v>3</v>
      </c>
      <c r="M36" s="5" t="s">
        <v>9</v>
      </c>
      <c r="N36" s="21">
        <v>10.6</v>
      </c>
      <c r="O36" s="123">
        <v>148.19169504820647</v>
      </c>
      <c r="P36" s="125">
        <v>739.717258612908</v>
      </c>
    </row>
    <row r="37" spans="1:16" ht="12.75">
      <c r="A37" s="101">
        <v>32</v>
      </c>
      <c r="B37" s="5" t="s">
        <v>122</v>
      </c>
      <c r="C37" s="5" t="s">
        <v>118</v>
      </c>
      <c r="D37" s="5">
        <v>44</v>
      </c>
      <c r="E37" s="119">
        <v>257.8422116961199</v>
      </c>
      <c r="F37" s="5">
        <v>10.15</v>
      </c>
      <c r="G37" s="119">
        <v>99.87215420710626</v>
      </c>
      <c r="H37" s="11"/>
      <c r="I37" s="119">
        <v>0</v>
      </c>
      <c r="J37" s="5">
        <v>380</v>
      </c>
      <c r="K37" s="119">
        <v>174.88031127249715</v>
      </c>
      <c r="L37" s="5">
        <v>3</v>
      </c>
      <c r="M37" s="5" t="s">
        <v>9</v>
      </c>
      <c r="N37" s="21">
        <v>3.6</v>
      </c>
      <c r="O37" s="123">
        <v>194.28852045195163</v>
      </c>
      <c r="P37" s="125">
        <v>726.8831976276749</v>
      </c>
    </row>
    <row r="38" spans="1:16" ht="12.75">
      <c r="A38" s="101">
        <v>33</v>
      </c>
      <c r="B38" s="87" t="s">
        <v>105</v>
      </c>
      <c r="C38" s="127" t="s">
        <v>106</v>
      </c>
      <c r="D38" s="77">
        <v>25.5</v>
      </c>
      <c r="E38" s="102">
        <v>108.66559867384213</v>
      </c>
      <c r="F38" s="82">
        <v>9.97</v>
      </c>
      <c r="G38" s="102">
        <v>125.26558944938152</v>
      </c>
      <c r="H38" s="83">
        <v>115</v>
      </c>
      <c r="I38" s="102">
        <v>159.4234305055086</v>
      </c>
      <c r="J38" s="78"/>
      <c r="K38" s="102">
        <v>0</v>
      </c>
      <c r="L38" s="84">
        <v>2</v>
      </c>
      <c r="M38" s="76" t="s">
        <v>9</v>
      </c>
      <c r="N38" s="94">
        <v>46.8</v>
      </c>
      <c r="O38" s="104">
        <v>327.843414307764</v>
      </c>
      <c r="P38" s="105">
        <v>721.1980329364962</v>
      </c>
    </row>
    <row r="39" spans="1:16" ht="12.75">
      <c r="A39" s="101">
        <v>34</v>
      </c>
      <c r="B39" s="29" t="s">
        <v>71</v>
      </c>
      <c r="C39" s="128" t="s">
        <v>70</v>
      </c>
      <c r="D39" s="5">
        <v>36</v>
      </c>
      <c r="E39" s="119">
        <v>191.95432056567572</v>
      </c>
      <c r="F39" s="5">
        <v>9.52</v>
      </c>
      <c r="G39" s="119">
        <v>199.75805050106462</v>
      </c>
      <c r="H39" s="11">
        <v>120</v>
      </c>
      <c r="I39" s="119">
        <v>188.44678475981837</v>
      </c>
      <c r="J39" s="5"/>
      <c r="K39" s="119">
        <v>0</v>
      </c>
      <c r="L39" s="5">
        <v>3</v>
      </c>
      <c r="M39" s="5" t="s">
        <v>9</v>
      </c>
      <c r="N39" s="21">
        <v>12.6</v>
      </c>
      <c r="O39" s="123">
        <v>136.0793435615469</v>
      </c>
      <c r="P39" s="125">
        <v>716.2384993881057</v>
      </c>
    </row>
    <row r="40" spans="1:16" ht="12.75">
      <c r="A40" s="101">
        <v>35</v>
      </c>
      <c r="B40" s="87" t="s">
        <v>92</v>
      </c>
      <c r="C40" s="127" t="s">
        <v>88</v>
      </c>
      <c r="D40" s="88">
        <v>27.5</v>
      </c>
      <c r="E40" s="102">
        <v>124.18497739104117</v>
      </c>
      <c r="F40" s="82">
        <v>10.17</v>
      </c>
      <c r="G40" s="102">
        <v>97.21018435013843</v>
      </c>
      <c r="H40" s="83">
        <v>125</v>
      </c>
      <c r="I40" s="102">
        <v>218.85897886918931</v>
      </c>
      <c r="J40" s="78"/>
      <c r="K40" s="102">
        <v>0</v>
      </c>
      <c r="L40" s="79">
        <v>2</v>
      </c>
      <c r="M40" s="76" t="s">
        <v>9</v>
      </c>
      <c r="N40" s="81">
        <v>58.8</v>
      </c>
      <c r="O40" s="104">
        <v>229.18044307094596</v>
      </c>
      <c r="P40" s="105">
        <v>669.434583681315</v>
      </c>
    </row>
    <row r="41" spans="1:16" ht="12.75">
      <c r="A41" s="101">
        <v>36</v>
      </c>
      <c r="B41" s="29" t="s">
        <v>110</v>
      </c>
      <c r="C41" s="128" t="s">
        <v>106</v>
      </c>
      <c r="D41" s="5">
        <v>29</v>
      </c>
      <c r="E41" s="119">
        <v>135.9427872529324</v>
      </c>
      <c r="F41" s="5">
        <v>9.66</v>
      </c>
      <c r="G41" s="119">
        <v>174.92849360224074</v>
      </c>
      <c r="H41" s="11"/>
      <c r="I41" s="119">
        <v>0</v>
      </c>
      <c r="J41" s="5">
        <v>340</v>
      </c>
      <c r="K41" s="119">
        <v>116.90327727158001</v>
      </c>
      <c r="L41" s="5">
        <v>2</v>
      </c>
      <c r="M41" s="5" t="s">
        <v>9</v>
      </c>
      <c r="N41" s="21">
        <v>59.7</v>
      </c>
      <c r="O41" s="123">
        <v>222.4369153298106</v>
      </c>
      <c r="P41" s="125">
        <v>650.2114734565638</v>
      </c>
    </row>
    <row r="42" spans="1:16" ht="12.75">
      <c r="A42" s="101">
        <v>37</v>
      </c>
      <c r="B42" s="87" t="s">
        <v>97</v>
      </c>
      <c r="C42" s="127" t="s">
        <v>94</v>
      </c>
      <c r="D42" s="82">
        <v>26.5</v>
      </c>
      <c r="E42" s="102">
        <v>116.40176019986188</v>
      </c>
      <c r="F42" s="77">
        <v>9.88</v>
      </c>
      <c r="G42" s="102">
        <v>138.91926373370345</v>
      </c>
      <c r="H42" s="87"/>
      <c r="I42" s="102">
        <v>0</v>
      </c>
      <c r="J42" s="77">
        <v>306</v>
      </c>
      <c r="K42" s="102">
        <v>73.32815765595102</v>
      </c>
      <c r="L42" s="77">
        <v>2</v>
      </c>
      <c r="M42" s="77" t="s">
        <v>9</v>
      </c>
      <c r="N42" s="81">
        <v>48.4</v>
      </c>
      <c r="O42" s="104">
        <v>313.75647336771044</v>
      </c>
      <c r="P42" s="105">
        <v>642.4056549572267</v>
      </c>
    </row>
    <row r="43" spans="1:16" ht="12.75">
      <c r="A43" s="101">
        <v>38</v>
      </c>
      <c r="B43" s="129" t="s">
        <v>62</v>
      </c>
      <c r="C43" s="130" t="s">
        <v>58</v>
      </c>
      <c r="D43" s="77">
        <v>22</v>
      </c>
      <c r="E43" s="102">
        <v>82.00240310099674</v>
      </c>
      <c r="F43" s="82">
        <v>9.47</v>
      </c>
      <c r="G43" s="102">
        <v>208.9816362405464</v>
      </c>
      <c r="H43" s="90">
        <v>130</v>
      </c>
      <c r="I43" s="102">
        <v>250.57744780652234</v>
      </c>
      <c r="J43" s="77"/>
      <c r="K43" s="102">
        <v>0</v>
      </c>
      <c r="L43" s="91">
        <v>3</v>
      </c>
      <c r="M43" s="76" t="s">
        <v>9</v>
      </c>
      <c r="N43" s="81">
        <v>20.06</v>
      </c>
      <c r="O43" s="104">
        <v>95.12895742920755</v>
      </c>
      <c r="P43" s="105">
        <v>636.690444577273</v>
      </c>
    </row>
    <row r="44" spans="1:16" ht="12.75">
      <c r="A44" s="101">
        <v>39</v>
      </c>
      <c r="B44" s="87" t="s">
        <v>60</v>
      </c>
      <c r="C44" s="127" t="s">
        <v>58</v>
      </c>
      <c r="D44" s="78">
        <v>26</v>
      </c>
      <c r="E44" s="102">
        <v>112.52763463071241</v>
      </c>
      <c r="F44" s="82">
        <v>9.58</v>
      </c>
      <c r="G44" s="102">
        <v>188.93634975042775</v>
      </c>
      <c r="H44" s="87"/>
      <c r="I44" s="102">
        <v>0</v>
      </c>
      <c r="J44" s="78">
        <v>377</v>
      </c>
      <c r="K44" s="102">
        <v>170.30698292660261</v>
      </c>
      <c r="L44" s="79">
        <v>3</v>
      </c>
      <c r="M44" s="76" t="s">
        <v>9</v>
      </c>
      <c r="N44" s="81">
        <v>14.3</v>
      </c>
      <c r="O44" s="104">
        <v>126.15806754577025</v>
      </c>
      <c r="P44" s="105">
        <v>597.929034853513</v>
      </c>
    </row>
    <row r="45" spans="1:16" ht="12.75">
      <c r="A45" s="101">
        <v>40</v>
      </c>
      <c r="B45" s="87" t="s">
        <v>99</v>
      </c>
      <c r="C45" s="127" t="s">
        <v>100</v>
      </c>
      <c r="D45" s="88">
        <v>28</v>
      </c>
      <c r="E45" s="102">
        <v>128.09346232211763</v>
      </c>
      <c r="F45" s="82">
        <v>0</v>
      </c>
      <c r="G45" s="102">
        <v>0</v>
      </c>
      <c r="H45" s="83"/>
      <c r="I45" s="102">
        <v>0</v>
      </c>
      <c r="J45" s="77">
        <v>336</v>
      </c>
      <c r="K45" s="102">
        <v>111.48440666351054</v>
      </c>
      <c r="L45" s="89">
        <v>2</v>
      </c>
      <c r="M45" s="89" t="s">
        <v>9</v>
      </c>
      <c r="N45" s="81">
        <v>43.6</v>
      </c>
      <c r="O45" s="104">
        <v>356.8675527741862</v>
      </c>
      <c r="P45" s="105">
        <v>596.4454217598144</v>
      </c>
    </row>
    <row r="46" spans="1:16" ht="12.75">
      <c r="A46" s="101">
        <v>41</v>
      </c>
      <c r="B46" s="113" t="s">
        <v>59</v>
      </c>
      <c r="C46" s="127" t="s">
        <v>58</v>
      </c>
      <c r="D46" s="78">
        <v>36</v>
      </c>
      <c r="E46" s="102">
        <v>191.95432056567572</v>
      </c>
      <c r="F46" s="82">
        <v>9.96</v>
      </c>
      <c r="G46" s="102">
        <v>126.7514106160065</v>
      </c>
      <c r="H46" s="87"/>
      <c r="I46" s="102">
        <v>0</v>
      </c>
      <c r="J46" s="78">
        <v>310</v>
      </c>
      <c r="K46" s="102">
        <v>78.14702602822491</v>
      </c>
      <c r="L46" s="84">
        <v>3</v>
      </c>
      <c r="M46" s="76" t="s">
        <v>9</v>
      </c>
      <c r="N46" s="78">
        <v>3.8</v>
      </c>
      <c r="O46" s="104">
        <v>192.89225876825228</v>
      </c>
      <c r="P46" s="105">
        <v>589.7450159781594</v>
      </c>
    </row>
    <row r="47" spans="1:16" ht="12.75">
      <c r="A47" s="101">
        <v>42</v>
      </c>
      <c r="B47" s="99" t="s">
        <v>69</v>
      </c>
      <c r="C47" s="132" t="s">
        <v>70</v>
      </c>
      <c r="D47" s="98">
        <v>27.5</v>
      </c>
      <c r="E47" s="103">
        <v>124.18497739104117</v>
      </c>
      <c r="F47" s="144">
        <v>9.79</v>
      </c>
      <c r="G47" s="103">
        <v>153.20158426844776</v>
      </c>
      <c r="H47" s="145"/>
      <c r="I47" s="103">
        <v>0</v>
      </c>
      <c r="J47" s="98">
        <v>350</v>
      </c>
      <c r="K47" s="103">
        <v>130.7656374206952</v>
      </c>
      <c r="L47" s="146">
        <v>3</v>
      </c>
      <c r="M47" s="147" t="s">
        <v>9</v>
      </c>
      <c r="N47" s="98">
        <v>6.1</v>
      </c>
      <c r="O47" s="104">
        <v>177.16860282469057</v>
      </c>
      <c r="P47" s="105">
        <v>585.3208019048748</v>
      </c>
    </row>
    <row r="48" spans="1:16" ht="12.75">
      <c r="A48" s="101">
        <v>43</v>
      </c>
      <c r="B48" s="114" t="s">
        <v>61</v>
      </c>
      <c r="C48" s="130" t="s">
        <v>58</v>
      </c>
      <c r="D48" s="78">
        <v>32</v>
      </c>
      <c r="E48" s="102">
        <v>159.73208402209195</v>
      </c>
      <c r="F48" s="82">
        <v>10.34</v>
      </c>
      <c r="G48" s="102">
        <v>75.89431702281152</v>
      </c>
      <c r="H48" s="87"/>
      <c r="I48" s="102">
        <v>0</v>
      </c>
      <c r="J48" s="77">
        <v>350</v>
      </c>
      <c r="K48" s="102">
        <v>130.7656374206952</v>
      </c>
      <c r="L48" s="92">
        <v>3</v>
      </c>
      <c r="M48" s="76" t="s">
        <v>9</v>
      </c>
      <c r="N48" s="81">
        <v>0.8</v>
      </c>
      <c r="O48" s="104">
        <v>214.32066640938166</v>
      </c>
      <c r="P48" s="105">
        <v>580.7127048749803</v>
      </c>
    </row>
    <row r="49" spans="1:16" ht="12.75">
      <c r="A49" s="101">
        <v>44</v>
      </c>
      <c r="B49" s="5" t="s">
        <v>119</v>
      </c>
      <c r="C49" s="5" t="s">
        <v>118</v>
      </c>
      <c r="D49" s="5">
        <v>31.5</v>
      </c>
      <c r="E49" s="119">
        <v>155.74335104315495</v>
      </c>
      <c r="F49" s="5">
        <v>10.31</v>
      </c>
      <c r="G49" s="119">
        <v>79.48410652050318</v>
      </c>
      <c r="H49" s="11">
        <v>110</v>
      </c>
      <c r="I49" s="119">
        <v>131.887484626905</v>
      </c>
      <c r="J49" s="5"/>
      <c r="K49" s="119">
        <v>0</v>
      </c>
      <c r="L49" s="5">
        <v>3</v>
      </c>
      <c r="M49" s="5" t="s">
        <v>9</v>
      </c>
      <c r="N49" s="21">
        <v>0.9</v>
      </c>
      <c r="O49" s="123">
        <v>213.5897027547768</v>
      </c>
      <c r="P49" s="125">
        <v>580.7046449453399</v>
      </c>
    </row>
    <row r="50" spans="1:16" ht="12.75">
      <c r="A50" s="101">
        <v>45</v>
      </c>
      <c r="B50" s="29" t="s">
        <v>83</v>
      </c>
      <c r="C50" s="128" t="s">
        <v>82</v>
      </c>
      <c r="D50" s="5">
        <v>21</v>
      </c>
      <c r="E50" s="119">
        <v>74.51765209977056</v>
      </c>
      <c r="F50" s="5">
        <v>10.24</v>
      </c>
      <c r="G50" s="119">
        <v>88.14769965874359</v>
      </c>
      <c r="H50" s="11"/>
      <c r="I50" s="119">
        <v>0</v>
      </c>
      <c r="J50" s="5">
        <v>356</v>
      </c>
      <c r="K50" s="119">
        <v>139.29239752890982</v>
      </c>
      <c r="L50" s="5">
        <v>2</v>
      </c>
      <c r="M50" s="5" t="s">
        <v>9</v>
      </c>
      <c r="N50" s="21">
        <v>53.6</v>
      </c>
      <c r="O50" s="123">
        <v>269.9459757204158</v>
      </c>
      <c r="P50" s="125">
        <v>571.9037250078397</v>
      </c>
    </row>
    <row r="51" spans="1:16" ht="12.75">
      <c r="A51" s="101">
        <v>46</v>
      </c>
      <c r="B51" s="87" t="s">
        <v>51</v>
      </c>
      <c r="C51" s="127" t="s">
        <v>52</v>
      </c>
      <c r="D51" s="77">
        <v>31</v>
      </c>
      <c r="E51" s="102">
        <v>151.76388420224234</v>
      </c>
      <c r="F51" s="82">
        <v>9.88</v>
      </c>
      <c r="G51" s="102">
        <v>138.91926373370345</v>
      </c>
      <c r="H51" s="83"/>
      <c r="I51" s="102">
        <v>0</v>
      </c>
      <c r="J51" s="89">
        <v>344</v>
      </c>
      <c r="K51" s="102">
        <v>122.39489416462264</v>
      </c>
      <c r="L51" s="84">
        <v>3</v>
      </c>
      <c r="M51" s="76" t="s">
        <v>9</v>
      </c>
      <c r="N51" s="86">
        <v>9.8</v>
      </c>
      <c r="O51" s="104">
        <v>153.16921102248577</v>
      </c>
      <c r="P51" s="105">
        <v>566.2472531230542</v>
      </c>
    </row>
    <row r="52" spans="1:16" ht="12.75">
      <c r="A52" s="101">
        <v>47</v>
      </c>
      <c r="B52" s="114" t="s">
        <v>116</v>
      </c>
      <c r="C52" s="130" t="s">
        <v>112</v>
      </c>
      <c r="D52" s="88">
        <v>30.5</v>
      </c>
      <c r="E52" s="102">
        <v>147.79388186027109</v>
      </c>
      <c r="F52" s="82">
        <v>10.58</v>
      </c>
      <c r="G52" s="102">
        <v>49.88801959323948</v>
      </c>
      <c r="H52" s="83"/>
      <c r="I52" s="102">
        <v>0</v>
      </c>
      <c r="J52" s="77">
        <v>359</v>
      </c>
      <c r="K52" s="102">
        <v>143.61296950209473</v>
      </c>
      <c r="L52" s="92">
        <v>3</v>
      </c>
      <c r="M52" s="76" t="s">
        <v>9</v>
      </c>
      <c r="N52" s="81">
        <v>0.8</v>
      </c>
      <c r="O52" s="104">
        <v>214.32066640938166</v>
      </c>
      <c r="P52" s="105">
        <v>555.615537364987</v>
      </c>
    </row>
    <row r="53" spans="1:16" ht="12.75">
      <c r="A53" s="101">
        <v>48</v>
      </c>
      <c r="B53" s="87" t="s">
        <v>63</v>
      </c>
      <c r="C53" s="127" t="s">
        <v>64</v>
      </c>
      <c r="D53" s="78">
        <v>30</v>
      </c>
      <c r="E53" s="102">
        <v>143.8335515620019</v>
      </c>
      <c r="F53" s="82">
        <v>9.99</v>
      </c>
      <c r="G53" s="102">
        <v>122.31749297641079</v>
      </c>
      <c r="H53" s="90">
        <v>115</v>
      </c>
      <c r="I53" s="102">
        <v>159.4234305055086</v>
      </c>
      <c r="J53" s="77"/>
      <c r="K53" s="102">
        <v>0</v>
      </c>
      <c r="L53" s="89">
        <v>3</v>
      </c>
      <c r="M53" s="89" t="s">
        <v>9</v>
      </c>
      <c r="N53" s="81">
        <v>13.9</v>
      </c>
      <c r="O53" s="104">
        <v>128.46142680922597</v>
      </c>
      <c r="P53" s="105">
        <v>554.0359018531473</v>
      </c>
    </row>
    <row r="54" spans="1:16" ht="12.75">
      <c r="A54" s="101">
        <v>49</v>
      </c>
      <c r="B54" s="87" t="s">
        <v>115</v>
      </c>
      <c r="C54" s="127" t="s">
        <v>112</v>
      </c>
      <c r="D54" s="77">
        <v>21.5</v>
      </c>
      <c r="E54" s="102">
        <v>78.25188957749226</v>
      </c>
      <c r="F54" s="82">
        <v>10.2</v>
      </c>
      <c r="G54" s="102">
        <v>93.27768611415098</v>
      </c>
      <c r="H54" s="87">
        <v>105</v>
      </c>
      <c r="I54" s="102">
        <v>105.95931551623404</v>
      </c>
      <c r="J54" s="77"/>
      <c r="K54" s="102">
        <v>0</v>
      </c>
      <c r="L54" s="89">
        <v>2</v>
      </c>
      <c r="M54" s="89" t="s">
        <v>9</v>
      </c>
      <c r="N54" s="95">
        <v>55.8</v>
      </c>
      <c r="O54" s="104">
        <v>252.32514316712647</v>
      </c>
      <c r="P54" s="105">
        <v>529.8140343750038</v>
      </c>
    </row>
    <row r="55" spans="1:16" ht="12.75">
      <c r="A55" s="101">
        <v>50</v>
      </c>
      <c r="B55" s="87" t="s">
        <v>114</v>
      </c>
      <c r="C55" s="127" t="s">
        <v>112</v>
      </c>
      <c r="D55" s="82">
        <v>32</v>
      </c>
      <c r="E55" s="102">
        <v>159.73208402209195</v>
      </c>
      <c r="F55" s="82">
        <v>10.36</v>
      </c>
      <c r="G55" s="102">
        <v>73.5424472226182</v>
      </c>
      <c r="H55" s="87"/>
      <c r="I55" s="102">
        <v>0</v>
      </c>
      <c r="J55" s="77">
        <v>332</v>
      </c>
      <c r="K55" s="102">
        <v>106.13977768290965</v>
      </c>
      <c r="L55" s="89">
        <v>3</v>
      </c>
      <c r="M55" s="89" t="s">
        <v>9</v>
      </c>
      <c r="N55" s="95">
        <v>5.6</v>
      </c>
      <c r="O55" s="104">
        <v>180.53450785972697</v>
      </c>
      <c r="P55" s="105">
        <v>519.9488167873468</v>
      </c>
    </row>
    <row r="56" spans="1:16" ht="12.75">
      <c r="A56" s="101">
        <v>51</v>
      </c>
      <c r="B56" s="29" t="s">
        <v>54</v>
      </c>
      <c r="C56" s="128" t="s">
        <v>52</v>
      </c>
      <c r="D56" s="5">
        <v>21</v>
      </c>
      <c r="E56" s="119">
        <v>74.51765209977056</v>
      </c>
      <c r="F56" s="5">
        <v>10.35</v>
      </c>
      <c r="G56" s="119">
        <v>74.71424077282981</v>
      </c>
      <c r="H56" s="11"/>
      <c r="I56" s="119">
        <v>0</v>
      </c>
      <c r="J56" s="5">
        <v>332</v>
      </c>
      <c r="K56" s="119">
        <v>106.13977768290965</v>
      </c>
      <c r="L56" s="5">
        <v>2</v>
      </c>
      <c r="M56" s="5" t="s">
        <v>9</v>
      </c>
      <c r="N56" s="21">
        <v>56.4</v>
      </c>
      <c r="O56" s="123">
        <v>247.61443596832328</v>
      </c>
      <c r="P56" s="125">
        <v>502.9861065238333</v>
      </c>
    </row>
    <row r="57" spans="1:16" ht="12.75">
      <c r="A57" s="101">
        <v>52</v>
      </c>
      <c r="B57" s="114" t="s">
        <v>111</v>
      </c>
      <c r="C57" s="130" t="s">
        <v>112</v>
      </c>
      <c r="D57" s="88">
        <v>26</v>
      </c>
      <c r="E57" s="102">
        <v>112.52763463071241</v>
      </c>
      <c r="F57" s="82">
        <v>10.28</v>
      </c>
      <c r="G57" s="102">
        <v>83.14795840065145</v>
      </c>
      <c r="H57" s="83"/>
      <c r="I57" s="102">
        <v>0</v>
      </c>
      <c r="J57" s="77">
        <v>335</v>
      </c>
      <c r="K57" s="102">
        <v>110.14122904744288</v>
      </c>
      <c r="L57" s="92">
        <v>3</v>
      </c>
      <c r="M57" s="76" t="s">
        <v>9</v>
      </c>
      <c r="N57" s="81">
        <v>4.2</v>
      </c>
      <c r="O57" s="104">
        <v>190.11362315048117</v>
      </c>
      <c r="P57" s="105">
        <v>495.9304452292879</v>
      </c>
    </row>
    <row r="58" spans="1:16" ht="12.75">
      <c r="A58" s="101">
        <v>53</v>
      </c>
      <c r="B58" s="29" t="s">
        <v>68</v>
      </c>
      <c r="C58" s="128" t="s">
        <v>64</v>
      </c>
      <c r="D58" s="5">
        <v>23</v>
      </c>
      <c r="E58" s="119">
        <v>89.54985697790386</v>
      </c>
      <c r="F58" s="5">
        <v>9.71</v>
      </c>
      <c r="G58" s="119">
        <v>166.41952674555282</v>
      </c>
      <c r="H58" s="11"/>
      <c r="I58" s="119">
        <v>0</v>
      </c>
      <c r="J58" s="5">
        <v>388</v>
      </c>
      <c r="K58" s="119">
        <v>187.24314898245373</v>
      </c>
      <c r="L58" s="5">
        <v>3</v>
      </c>
      <c r="M58" s="5" t="s">
        <v>9</v>
      </c>
      <c r="N58" s="21">
        <v>29.7</v>
      </c>
      <c r="O58" s="123">
        <v>52.35260965027215</v>
      </c>
      <c r="P58" s="125">
        <v>495.56514235618255</v>
      </c>
    </row>
    <row r="59" spans="1:16" ht="12.75">
      <c r="A59" s="101">
        <v>54</v>
      </c>
      <c r="B59" s="29" t="s">
        <v>86</v>
      </c>
      <c r="C59" s="128" t="s">
        <v>82</v>
      </c>
      <c r="D59" s="5">
        <v>25</v>
      </c>
      <c r="E59" s="119">
        <v>104.81600287202802</v>
      </c>
      <c r="F59" s="5">
        <v>10.4</v>
      </c>
      <c r="G59" s="119">
        <v>68.93837732017442</v>
      </c>
      <c r="H59" s="11"/>
      <c r="I59" s="119">
        <v>0</v>
      </c>
      <c r="J59" s="5">
        <v>250</v>
      </c>
      <c r="K59" s="119">
        <v>16.78582528695329</v>
      </c>
      <c r="L59" s="5">
        <v>2</v>
      </c>
      <c r="M59" s="5" t="s">
        <v>9</v>
      </c>
      <c r="N59" s="21">
        <v>54.5</v>
      </c>
      <c r="O59" s="123">
        <v>262.67141523656966</v>
      </c>
      <c r="P59" s="125">
        <v>453.2116207157254</v>
      </c>
    </row>
    <row r="60" spans="1:16" ht="12.75">
      <c r="A60" s="101">
        <v>55</v>
      </c>
      <c r="B60" s="87" t="s">
        <v>73</v>
      </c>
      <c r="C60" s="127" t="s">
        <v>70</v>
      </c>
      <c r="D60" s="88">
        <v>22</v>
      </c>
      <c r="E60" s="102">
        <v>82.00240310099674</v>
      </c>
      <c r="F60" s="82">
        <v>9.9</v>
      </c>
      <c r="G60" s="102">
        <v>135.8305518648132</v>
      </c>
      <c r="H60" s="83">
        <v>0</v>
      </c>
      <c r="I60" s="102">
        <v>0</v>
      </c>
      <c r="J60" s="78"/>
      <c r="K60" s="102">
        <v>0</v>
      </c>
      <c r="L60" s="79">
        <v>3</v>
      </c>
      <c r="M60" s="76" t="s">
        <v>9</v>
      </c>
      <c r="N60" s="81">
        <v>0.2</v>
      </c>
      <c r="O60" s="104">
        <v>218.73052940346702</v>
      </c>
      <c r="P60" s="105">
        <v>436.563484369277</v>
      </c>
    </row>
    <row r="61" spans="1:16" ht="12.75">
      <c r="A61" s="101">
        <v>56</v>
      </c>
      <c r="B61" s="131" t="s">
        <v>91</v>
      </c>
      <c r="C61" s="128" t="s">
        <v>88</v>
      </c>
      <c r="D61" s="61">
        <v>38</v>
      </c>
      <c r="E61" s="120">
        <v>208.2576883827944</v>
      </c>
      <c r="F61" s="61">
        <v>10.36</v>
      </c>
      <c r="G61" s="120">
        <v>73.5424472226182</v>
      </c>
      <c r="H61" s="121">
        <v>105</v>
      </c>
      <c r="I61" s="120">
        <v>105.95931551623404</v>
      </c>
      <c r="J61" s="61"/>
      <c r="K61" s="120">
        <v>0</v>
      </c>
      <c r="L61" s="61">
        <v>3</v>
      </c>
      <c r="M61" s="61" t="s">
        <v>9</v>
      </c>
      <c r="N61" s="122">
        <v>43.5</v>
      </c>
      <c r="O61" s="123">
        <v>12.174646936017831</v>
      </c>
      <c r="P61" s="125">
        <v>399.93409805766447</v>
      </c>
    </row>
    <row r="62" spans="1:16" ht="12.75">
      <c r="A62" s="101">
        <v>57</v>
      </c>
      <c r="B62" s="5" t="s">
        <v>117</v>
      </c>
      <c r="C62" s="5" t="s">
        <v>118</v>
      </c>
      <c r="D62" s="5">
        <v>23</v>
      </c>
      <c r="E62" s="119">
        <v>89.54985697790386</v>
      </c>
      <c r="F62" s="5">
        <v>9.93</v>
      </c>
      <c r="G62" s="119">
        <v>131.2558495976317</v>
      </c>
      <c r="H62" s="11"/>
      <c r="I62" s="119">
        <v>0</v>
      </c>
      <c r="J62" s="5">
        <v>337</v>
      </c>
      <c r="K62" s="119">
        <v>112.83222396736916</v>
      </c>
      <c r="L62" s="5">
        <v>3</v>
      </c>
      <c r="M62" s="5" t="s">
        <v>9</v>
      </c>
      <c r="N62" s="21">
        <v>29.5</v>
      </c>
      <c r="O62" s="123">
        <v>53.120811964317596</v>
      </c>
      <c r="P62" s="125">
        <v>386.75874250722234</v>
      </c>
    </row>
    <row r="63" spans="1:16" ht="12.75">
      <c r="A63" s="101">
        <v>58</v>
      </c>
      <c r="B63" s="99" t="s">
        <v>89</v>
      </c>
      <c r="C63" s="132" t="s">
        <v>88</v>
      </c>
      <c r="D63" s="100">
        <v>26</v>
      </c>
      <c r="E63" s="103">
        <v>112.52763463071241</v>
      </c>
      <c r="F63" s="144">
        <v>10.96</v>
      </c>
      <c r="G63" s="103">
        <v>19.018357281687592</v>
      </c>
      <c r="H63" s="98"/>
      <c r="I63" s="103">
        <v>0</v>
      </c>
      <c r="J63" s="100">
        <v>320</v>
      </c>
      <c r="K63" s="103">
        <v>90.56761722668693</v>
      </c>
      <c r="L63" s="146">
        <v>3</v>
      </c>
      <c r="M63" s="147" t="s">
        <v>9</v>
      </c>
      <c r="N63" s="148">
        <v>9.3</v>
      </c>
      <c r="O63" s="117">
        <v>156.31848633590118</v>
      </c>
      <c r="P63" s="118">
        <v>378.43209547498816</v>
      </c>
    </row>
    <row r="64" spans="1:16" ht="12.75">
      <c r="A64" s="101">
        <v>59</v>
      </c>
      <c r="B64" s="87" t="s">
        <v>65</v>
      </c>
      <c r="C64" s="127" t="s">
        <v>64</v>
      </c>
      <c r="D64" s="88">
        <v>24.5</v>
      </c>
      <c r="E64" s="102">
        <v>100.97921994424331</v>
      </c>
      <c r="F64" s="82">
        <v>10.3</v>
      </c>
      <c r="G64" s="102">
        <v>80.69717880319182</v>
      </c>
      <c r="H64" s="90">
        <v>110</v>
      </c>
      <c r="I64" s="102">
        <v>131.887484626905</v>
      </c>
      <c r="J64" s="77"/>
      <c r="K64" s="102">
        <v>0</v>
      </c>
      <c r="L64" s="84">
        <v>3</v>
      </c>
      <c r="M64" s="76" t="s">
        <v>9</v>
      </c>
      <c r="N64" s="81">
        <v>29.4</v>
      </c>
      <c r="O64" s="102">
        <v>53.50684043186593</v>
      </c>
      <c r="P64" s="124">
        <v>367.0707238062061</v>
      </c>
    </row>
    <row r="65" spans="1:16" ht="12.75">
      <c r="A65" s="101">
        <v>60</v>
      </c>
      <c r="B65" s="29" t="s">
        <v>66</v>
      </c>
      <c r="C65" s="128" t="s">
        <v>64</v>
      </c>
      <c r="D65" s="5">
        <v>39</v>
      </c>
      <c r="E65" s="119">
        <v>216.45369640771116</v>
      </c>
      <c r="F65" s="5">
        <v>9.87</v>
      </c>
      <c r="G65" s="119">
        <v>140.47526516409712</v>
      </c>
      <c r="H65" s="11"/>
      <c r="I65" s="119">
        <v>0</v>
      </c>
      <c r="J65" s="5">
        <v>230</v>
      </c>
      <c r="K65" s="119">
        <v>3.605561783788851</v>
      </c>
      <c r="L65" s="5">
        <v>3</v>
      </c>
      <c r="M65" s="5" t="s">
        <v>9</v>
      </c>
      <c r="N65" s="21">
        <v>53.8</v>
      </c>
      <c r="O65" s="119">
        <v>0.18605899727524153</v>
      </c>
      <c r="P65" s="126">
        <v>360.7205823528724</v>
      </c>
    </row>
    <row r="66" spans="1:16" ht="12.75">
      <c r="A66" s="101">
        <v>61</v>
      </c>
      <c r="B66" s="87" t="s">
        <v>53</v>
      </c>
      <c r="C66" s="127" t="s">
        <v>52</v>
      </c>
      <c r="D66" s="88">
        <v>27</v>
      </c>
      <c r="E66" s="102">
        <v>120.28764506164875</v>
      </c>
      <c r="F66" s="82">
        <v>10.32</v>
      </c>
      <c r="G66" s="102">
        <v>78.27926330381422</v>
      </c>
      <c r="H66" s="83"/>
      <c r="I66" s="102">
        <v>0</v>
      </c>
      <c r="J66" s="89">
        <v>275</v>
      </c>
      <c r="K66" s="102">
        <v>39.217572418984325</v>
      </c>
      <c r="L66" s="79">
        <v>3</v>
      </c>
      <c r="M66" s="76" t="s">
        <v>9</v>
      </c>
      <c r="N66" s="81">
        <v>16.4</v>
      </c>
      <c r="O66" s="102">
        <v>114.38047204767803</v>
      </c>
      <c r="P66" s="124">
        <v>352.1649528321253</v>
      </c>
    </row>
    <row r="67" spans="1:16" ht="12.75">
      <c r="A67" s="101">
        <v>62</v>
      </c>
      <c r="B67" s="113" t="s">
        <v>79</v>
      </c>
      <c r="C67" s="127" t="s">
        <v>76</v>
      </c>
      <c r="D67" s="88">
        <v>23.5</v>
      </c>
      <c r="E67" s="102">
        <v>93.34570806906267</v>
      </c>
      <c r="F67" s="82">
        <v>10.43</v>
      </c>
      <c r="G67" s="102">
        <v>65.57298201184854</v>
      </c>
      <c r="H67" s="78"/>
      <c r="I67" s="102">
        <v>0</v>
      </c>
      <c r="J67" s="77">
        <v>310</v>
      </c>
      <c r="K67" s="102">
        <v>78.14702602822491</v>
      </c>
      <c r="L67" s="84">
        <v>3</v>
      </c>
      <c r="M67" s="76" t="s">
        <v>9</v>
      </c>
      <c r="N67" s="81">
        <v>22.7</v>
      </c>
      <c r="O67" s="102">
        <v>82.26025230338522</v>
      </c>
      <c r="P67" s="124">
        <v>319.3259684125213</v>
      </c>
    </row>
    <row r="68" spans="1:16" ht="12.75">
      <c r="A68" s="101">
        <v>63</v>
      </c>
      <c r="B68" s="87" t="s">
        <v>56</v>
      </c>
      <c r="C68" s="127" t="s">
        <v>52</v>
      </c>
      <c r="D68" s="88">
        <v>26</v>
      </c>
      <c r="E68" s="102"/>
      <c r="F68" s="82">
        <v>10.66</v>
      </c>
      <c r="G68" s="102">
        <v>42.314167839081925</v>
      </c>
      <c r="H68" s="83">
        <v>105</v>
      </c>
      <c r="I68" s="102">
        <v>105.95931551623404</v>
      </c>
      <c r="J68" s="78"/>
      <c r="K68" s="102">
        <v>0</v>
      </c>
      <c r="L68" s="79">
        <v>3</v>
      </c>
      <c r="M68" s="76"/>
      <c r="N68" s="81">
        <v>9.5</v>
      </c>
      <c r="O68" s="102">
        <v>155.0552425607605</v>
      </c>
      <c r="P68" s="124">
        <v>303.32872591607645</v>
      </c>
    </row>
    <row r="69" spans="1:16" ht="12.75">
      <c r="A69" s="101">
        <v>64</v>
      </c>
      <c r="B69" s="87" t="s">
        <v>67</v>
      </c>
      <c r="C69" s="127" t="s">
        <v>64</v>
      </c>
      <c r="D69" s="78">
        <v>23</v>
      </c>
      <c r="E69" s="102">
        <v>89.54985697790386</v>
      </c>
      <c r="F69" s="77">
        <v>10.3</v>
      </c>
      <c r="G69" s="102">
        <v>80.69717880319182</v>
      </c>
      <c r="H69" s="87"/>
      <c r="I69" s="102">
        <v>0</v>
      </c>
      <c r="J69" s="78">
        <v>302</v>
      </c>
      <c r="K69" s="102">
        <v>68.59813921304973</v>
      </c>
      <c r="L69" s="79">
        <v>3</v>
      </c>
      <c r="M69" s="97" t="s">
        <v>9</v>
      </c>
      <c r="N69" s="81">
        <v>32.1</v>
      </c>
      <c r="O69" s="102">
        <v>43.53725196166271</v>
      </c>
      <c r="P69" s="124">
        <v>282.3824269558081</v>
      </c>
    </row>
    <row r="70" spans="1:16" ht="12.75">
      <c r="A70" s="101">
        <v>65</v>
      </c>
      <c r="B70" s="87" t="s">
        <v>78</v>
      </c>
      <c r="C70" s="127" t="s">
        <v>76</v>
      </c>
      <c r="D70" s="78">
        <v>30</v>
      </c>
      <c r="E70" s="102">
        <v>143.8335515620019</v>
      </c>
      <c r="F70" s="82">
        <v>10.95</v>
      </c>
      <c r="G70" s="102">
        <v>19.660599869425464</v>
      </c>
      <c r="H70" s="87"/>
      <c r="I70" s="102">
        <v>0</v>
      </c>
      <c r="J70" s="78">
        <v>318</v>
      </c>
      <c r="K70" s="102">
        <v>88.04190841977281</v>
      </c>
      <c r="L70" s="84">
        <v>3</v>
      </c>
      <c r="M70" s="76" t="s">
        <v>9</v>
      </c>
      <c r="N70" s="81">
        <v>57.6</v>
      </c>
      <c r="O70" s="102">
        <v>0</v>
      </c>
      <c r="P70" s="124">
        <v>251.53605985120015</v>
      </c>
    </row>
    <row r="71" spans="1:16" ht="12.75">
      <c r="A71" s="101">
        <v>66</v>
      </c>
      <c r="B71" s="87"/>
      <c r="C71" s="127"/>
      <c r="D71" s="78"/>
      <c r="E71" s="102"/>
      <c r="F71" s="82"/>
      <c r="G71" s="102">
        <v>0</v>
      </c>
      <c r="H71" s="90"/>
      <c r="I71" s="102"/>
      <c r="J71" s="77"/>
      <c r="K71" s="102"/>
      <c r="L71" s="84"/>
      <c r="M71" s="76"/>
      <c r="N71" s="78"/>
      <c r="O71" s="102"/>
      <c r="P71" s="124"/>
    </row>
    <row r="72" spans="1:16" ht="12.75">
      <c r="A72" s="101">
        <v>67</v>
      </c>
      <c r="B72" s="87"/>
      <c r="C72" s="127"/>
      <c r="D72" s="88"/>
      <c r="E72" s="102"/>
      <c r="F72" s="82"/>
      <c r="G72" s="102"/>
      <c r="H72" s="83"/>
      <c r="I72" s="102"/>
      <c r="J72" s="78"/>
      <c r="K72" s="102"/>
      <c r="L72" s="79"/>
      <c r="M72" s="76"/>
      <c r="N72" s="81"/>
      <c r="O72" s="102"/>
      <c r="P72" s="124"/>
    </row>
    <row r="73" spans="1:16" ht="12.75">
      <c r="A73" s="101">
        <v>68</v>
      </c>
      <c r="B73" s="87"/>
      <c r="C73" s="127"/>
      <c r="D73" s="82"/>
      <c r="E73" s="102"/>
      <c r="F73" s="82"/>
      <c r="G73" s="102"/>
      <c r="H73" s="83"/>
      <c r="I73" s="102"/>
      <c r="J73" s="77"/>
      <c r="K73" s="102"/>
      <c r="L73" s="84"/>
      <c r="M73" s="76"/>
      <c r="N73" s="86"/>
      <c r="O73" s="102"/>
      <c r="P73" s="124"/>
    </row>
    <row r="74" spans="1:16" ht="12.75">
      <c r="A74" s="101">
        <v>69</v>
      </c>
      <c r="B74" s="113"/>
      <c r="C74" s="127"/>
      <c r="D74" s="88"/>
      <c r="E74" s="102"/>
      <c r="F74" s="82"/>
      <c r="G74" s="102"/>
      <c r="H74" s="90"/>
      <c r="I74" s="102"/>
      <c r="J74" s="77"/>
      <c r="K74" s="102"/>
      <c r="L74" s="84"/>
      <c r="M74" s="76"/>
      <c r="N74" s="81"/>
      <c r="O74" s="102"/>
      <c r="P74" s="124"/>
    </row>
    <row r="75" spans="1:16" ht="12.75">
      <c r="A75" s="101">
        <v>70</v>
      </c>
      <c r="B75" s="113"/>
      <c r="C75" s="127"/>
      <c r="D75" s="88"/>
      <c r="E75" s="102"/>
      <c r="F75" s="82"/>
      <c r="G75" s="102"/>
      <c r="H75" s="87"/>
      <c r="I75" s="102"/>
      <c r="J75" s="78"/>
      <c r="K75" s="102"/>
      <c r="L75" s="84"/>
      <c r="M75" s="76"/>
      <c r="N75" s="81"/>
      <c r="O75" s="102"/>
      <c r="P75" s="124"/>
    </row>
    <row r="76" spans="1:16" ht="12.75">
      <c r="A76" s="101">
        <v>71</v>
      </c>
      <c r="B76" s="29"/>
      <c r="C76" s="128"/>
      <c r="D76" s="5"/>
      <c r="E76" s="119"/>
      <c r="F76" s="5"/>
      <c r="G76" s="119"/>
      <c r="H76" s="11"/>
      <c r="I76" s="119"/>
      <c r="J76" s="5"/>
      <c r="K76" s="119"/>
      <c r="L76" s="5"/>
      <c r="M76" s="5"/>
      <c r="N76" s="21"/>
      <c r="O76" s="119"/>
      <c r="P76" s="126"/>
    </row>
    <row r="77" spans="1:16" ht="12.75">
      <c r="A77" s="101">
        <v>72</v>
      </c>
      <c r="B77" s="29"/>
      <c r="C77" s="128"/>
      <c r="D77" s="5"/>
      <c r="E77" s="119"/>
      <c r="F77" s="5"/>
      <c r="G77" s="119"/>
      <c r="H77" s="11"/>
      <c r="I77" s="119"/>
      <c r="J77" s="5"/>
      <c r="K77" s="119"/>
      <c r="L77" s="5"/>
      <c r="M77" s="5"/>
      <c r="N77" s="21"/>
      <c r="O77" s="119"/>
      <c r="P77" s="126"/>
    </row>
    <row r="78" spans="1:16" ht="12.75">
      <c r="A78" s="101">
        <v>73</v>
      </c>
      <c r="B78" s="87"/>
      <c r="C78" s="127"/>
      <c r="D78" s="78"/>
      <c r="E78" s="102"/>
      <c r="F78" s="82"/>
      <c r="G78" s="102"/>
      <c r="H78" s="83"/>
      <c r="I78" s="102"/>
      <c r="J78" s="90"/>
      <c r="K78" s="102"/>
      <c r="L78" s="84"/>
      <c r="M78" s="76"/>
      <c r="N78" s="78"/>
      <c r="O78" s="102"/>
      <c r="P78" s="124"/>
    </row>
    <row r="79" spans="1:16" ht="12.75">
      <c r="A79" s="101">
        <v>74</v>
      </c>
      <c r="B79" s="87"/>
      <c r="C79" s="127"/>
      <c r="D79" s="78"/>
      <c r="E79" s="102"/>
      <c r="F79" s="82"/>
      <c r="G79" s="102"/>
      <c r="H79" s="83"/>
      <c r="I79" s="102"/>
      <c r="J79" s="90"/>
      <c r="K79" s="102"/>
      <c r="L79" s="84"/>
      <c r="M79" s="76"/>
      <c r="N79" s="78"/>
      <c r="O79" s="102"/>
      <c r="P79" s="124"/>
    </row>
    <row r="80" spans="1:16" ht="12.75">
      <c r="A80" s="101">
        <v>75</v>
      </c>
      <c r="B80" s="87"/>
      <c r="C80" s="127"/>
      <c r="D80" s="88"/>
      <c r="E80" s="102"/>
      <c r="F80" s="82"/>
      <c r="G80" s="102"/>
      <c r="H80" s="87"/>
      <c r="I80" s="102"/>
      <c r="J80" s="78"/>
      <c r="K80" s="102"/>
      <c r="L80" s="84"/>
      <c r="M80" s="76"/>
      <c r="N80" s="81"/>
      <c r="O80" s="102"/>
      <c r="P80" s="124"/>
    </row>
    <row r="81" spans="1:16" ht="12.75">
      <c r="A81" s="101">
        <v>76</v>
      </c>
      <c r="B81" s="87"/>
      <c r="C81" s="127"/>
      <c r="D81" s="77"/>
      <c r="E81" s="102"/>
      <c r="F81" s="82"/>
      <c r="G81" s="102"/>
      <c r="H81" s="90"/>
      <c r="I81" s="102"/>
      <c r="J81" s="89"/>
      <c r="K81" s="102"/>
      <c r="L81" s="84"/>
      <c r="M81" s="76"/>
      <c r="N81" s="93"/>
      <c r="O81" s="102"/>
      <c r="P81" s="124"/>
    </row>
    <row r="82" spans="1:16" ht="12.75">
      <c r="A82" s="101">
        <v>77</v>
      </c>
      <c r="B82" s="29"/>
      <c r="C82" s="128"/>
      <c r="D82" s="5"/>
      <c r="E82" s="119"/>
      <c r="F82" s="5"/>
      <c r="G82" s="119"/>
      <c r="H82" s="11"/>
      <c r="I82" s="119"/>
      <c r="J82" s="5"/>
      <c r="K82" s="119"/>
      <c r="L82" s="5"/>
      <c r="M82" s="5"/>
      <c r="N82" s="21"/>
      <c r="O82" s="119"/>
      <c r="P82" s="126"/>
    </row>
    <row r="83" spans="1:16" ht="12.75">
      <c r="A83" s="101">
        <v>78</v>
      </c>
      <c r="B83" s="87"/>
      <c r="C83" s="127"/>
      <c r="D83" s="88"/>
      <c r="E83" s="102"/>
      <c r="F83" s="82"/>
      <c r="G83" s="102"/>
      <c r="H83" s="78"/>
      <c r="I83" s="102"/>
      <c r="J83" s="77"/>
      <c r="K83" s="102"/>
      <c r="L83" s="84"/>
      <c r="M83" s="76"/>
      <c r="N83" s="81"/>
      <c r="O83" s="102"/>
      <c r="P83" s="124"/>
    </row>
    <row r="84" spans="1:16" ht="12.75">
      <c r="A84" s="101">
        <v>79</v>
      </c>
      <c r="B84" s="29"/>
      <c r="C84" s="128"/>
      <c r="D84" s="5"/>
      <c r="E84" s="119"/>
      <c r="F84" s="5"/>
      <c r="G84" s="119"/>
      <c r="H84" s="11"/>
      <c r="I84" s="119"/>
      <c r="J84" s="5"/>
      <c r="K84" s="119"/>
      <c r="L84" s="5"/>
      <c r="M84" s="5"/>
      <c r="N84" s="21"/>
      <c r="O84" s="119"/>
      <c r="P84" s="126"/>
    </row>
    <row r="85" spans="1:16" ht="12.75">
      <c r="A85" s="101">
        <v>80</v>
      </c>
      <c r="B85" s="87"/>
      <c r="C85" s="127"/>
      <c r="D85" s="78"/>
      <c r="E85" s="102"/>
      <c r="F85" s="82"/>
      <c r="G85" s="102"/>
      <c r="H85" s="90"/>
      <c r="I85" s="102"/>
      <c r="J85" s="77"/>
      <c r="K85" s="102"/>
      <c r="L85" s="84"/>
      <c r="M85" s="76"/>
      <c r="N85" s="78"/>
      <c r="O85" s="102"/>
      <c r="P85" s="124"/>
    </row>
    <row r="86" spans="1:16" ht="12.75">
      <c r="A86" s="101">
        <v>81</v>
      </c>
      <c r="B86" s="29"/>
      <c r="C86" s="128"/>
      <c r="D86" s="5"/>
      <c r="E86" s="119"/>
      <c r="F86" s="5"/>
      <c r="G86" s="119"/>
      <c r="H86" s="11"/>
      <c r="I86" s="119"/>
      <c r="J86" s="5"/>
      <c r="K86" s="119"/>
      <c r="L86" s="5"/>
      <c r="M86" s="5"/>
      <c r="N86" s="21"/>
      <c r="O86" s="119"/>
      <c r="P86" s="126"/>
    </row>
    <row r="87" spans="1:16" ht="12.75">
      <c r="A87" s="101">
        <v>82</v>
      </c>
      <c r="B87" s="29"/>
      <c r="C87" s="128"/>
      <c r="D87" s="5"/>
      <c r="E87" s="119"/>
      <c r="F87" s="5"/>
      <c r="G87" s="119"/>
      <c r="H87" s="11"/>
      <c r="I87" s="119"/>
      <c r="J87" s="5"/>
      <c r="K87" s="119"/>
      <c r="L87" s="5"/>
      <c r="M87" s="5"/>
      <c r="N87" s="21"/>
      <c r="O87" s="119"/>
      <c r="P87" s="126"/>
    </row>
    <row r="88" spans="1:16" ht="12.75">
      <c r="A88" s="101">
        <v>83</v>
      </c>
      <c r="B88" s="29"/>
      <c r="C88" s="128"/>
      <c r="D88" s="5"/>
      <c r="E88" s="119"/>
      <c r="F88" s="5"/>
      <c r="G88" s="119"/>
      <c r="H88" s="11"/>
      <c r="I88" s="119"/>
      <c r="J88" s="5"/>
      <c r="K88" s="119"/>
      <c r="L88" s="5"/>
      <c r="M88" s="5"/>
      <c r="N88" s="21"/>
      <c r="O88" s="119"/>
      <c r="P88" s="126"/>
    </row>
    <row r="89" spans="1:16" ht="12.75">
      <c r="A89" s="101">
        <v>84</v>
      </c>
      <c r="B89" s="29"/>
      <c r="C89" s="128"/>
      <c r="D89" s="5"/>
      <c r="E89" s="119"/>
      <c r="F89" s="5"/>
      <c r="G89" s="119"/>
      <c r="H89" s="11"/>
      <c r="I89" s="119"/>
      <c r="J89" s="5"/>
      <c r="K89" s="119"/>
      <c r="L89" s="5"/>
      <c r="M89" s="5"/>
      <c r="N89" s="21"/>
      <c r="O89" s="119"/>
      <c r="P89" s="126"/>
    </row>
    <row r="90" spans="1:16" ht="12.75">
      <c r="A90" s="101">
        <v>85</v>
      </c>
      <c r="B90" s="87"/>
      <c r="C90" s="127"/>
      <c r="D90" s="77"/>
      <c r="E90" s="102"/>
      <c r="F90" s="77"/>
      <c r="G90" s="102"/>
      <c r="H90" s="78"/>
      <c r="I90" s="102"/>
      <c r="J90" s="77"/>
      <c r="K90" s="102"/>
      <c r="L90" s="79"/>
      <c r="M90" s="80"/>
      <c r="N90" s="81"/>
      <c r="O90" s="102"/>
      <c r="P90" s="124"/>
    </row>
    <row r="91" spans="1:16" ht="12.75">
      <c r="A91" s="9"/>
      <c r="B91" s="136"/>
      <c r="C91" s="139"/>
      <c r="D91" s="143"/>
      <c r="E91" s="149"/>
      <c r="F91" s="150"/>
      <c r="G91" s="149"/>
      <c r="H91" s="151"/>
      <c r="I91" s="149"/>
      <c r="J91" s="152"/>
      <c r="K91" s="149"/>
      <c r="L91" s="153"/>
      <c r="M91" s="154"/>
      <c r="N91" s="155"/>
      <c r="O91" s="149"/>
      <c r="P91" s="156"/>
    </row>
    <row r="92" spans="1:16" ht="12.75">
      <c r="A92" s="9"/>
      <c r="B92" s="137"/>
      <c r="C92" s="140"/>
      <c r="E92" s="149"/>
      <c r="F92" s="152"/>
      <c r="G92" s="149"/>
      <c r="H92" s="157"/>
      <c r="I92" s="149"/>
      <c r="J92" s="152"/>
      <c r="K92" s="149"/>
      <c r="L92" s="152"/>
      <c r="M92" s="152"/>
      <c r="N92" s="158"/>
      <c r="O92" s="149"/>
      <c r="P92" s="156"/>
    </row>
    <row r="93" spans="1:16" ht="12.75">
      <c r="A93" s="9"/>
      <c r="B93" s="136"/>
      <c r="C93" s="139"/>
      <c r="D93" s="142"/>
      <c r="E93" s="149"/>
      <c r="F93" s="150"/>
      <c r="G93" s="149"/>
      <c r="H93" s="159"/>
      <c r="I93" s="149"/>
      <c r="J93" s="152"/>
      <c r="K93" s="149"/>
      <c r="L93" s="153"/>
      <c r="M93" s="154"/>
      <c r="N93" s="160"/>
      <c r="O93" s="149"/>
      <c r="P93" s="156"/>
    </row>
    <row r="94" spans="1:16" ht="12.75">
      <c r="A94" s="9"/>
      <c r="B94" s="135"/>
      <c r="C94" s="138"/>
      <c r="D94" s="141"/>
      <c r="E94" s="149"/>
      <c r="F94" s="150"/>
      <c r="G94" s="149"/>
      <c r="H94" s="157"/>
      <c r="I94" s="149"/>
      <c r="J94" s="152"/>
      <c r="K94" s="149"/>
      <c r="L94" s="161"/>
      <c r="M94" s="154"/>
      <c r="N94" s="155"/>
      <c r="O94" s="149"/>
      <c r="P94" s="156"/>
    </row>
    <row r="95" spans="1:16" ht="12.75">
      <c r="A95" s="9"/>
      <c r="B95"/>
      <c r="C95"/>
      <c r="D95"/>
      <c r="E95" s="53"/>
      <c r="F95"/>
      <c r="G95" s="53"/>
      <c r="H95" s="10"/>
      <c r="I95" s="53"/>
      <c r="J95"/>
      <c r="K95" s="53"/>
      <c r="L95"/>
      <c r="M95"/>
      <c r="N95" s="18"/>
      <c r="O95" s="53"/>
      <c r="P95" s="109"/>
    </row>
    <row r="96" spans="1:16" ht="12.75">
      <c r="A96" s="9"/>
      <c r="B96"/>
      <c r="C96"/>
      <c r="D96"/>
      <c r="E96" s="53"/>
      <c r="F96"/>
      <c r="G96" s="53"/>
      <c r="H96" s="10"/>
      <c r="I96" s="53"/>
      <c r="J96"/>
      <c r="K96" s="53"/>
      <c r="L96"/>
      <c r="M96"/>
      <c r="N96" s="18"/>
      <c r="O96" s="53"/>
      <c r="P96" s="109"/>
    </row>
    <row r="97" spans="1:16" ht="12.75">
      <c r="A97" s="9"/>
      <c r="B97"/>
      <c r="C97"/>
      <c r="D97"/>
      <c r="E97" s="53"/>
      <c r="F97"/>
      <c r="G97" s="53"/>
      <c r="H97" s="10"/>
      <c r="I97" s="53"/>
      <c r="J97"/>
      <c r="K97" s="53"/>
      <c r="L97"/>
      <c r="M97"/>
      <c r="N97" s="18"/>
      <c r="O97" s="53"/>
      <c r="P97" s="109"/>
    </row>
    <row r="98" spans="1:16" ht="12.75">
      <c r="A98" s="9"/>
      <c r="B98"/>
      <c r="C98"/>
      <c r="D98"/>
      <c r="E98" s="53"/>
      <c r="F98"/>
      <c r="G98" s="53"/>
      <c r="H98" s="10"/>
      <c r="I98" s="53"/>
      <c r="J98"/>
      <c r="K98" s="53"/>
      <c r="L98"/>
      <c r="M98"/>
      <c r="N98" s="18"/>
      <c r="O98" s="53"/>
      <c r="P98" s="109"/>
    </row>
    <row r="99" spans="1:16" ht="12.75">
      <c r="A99" s="9"/>
      <c r="B99"/>
      <c r="C99"/>
      <c r="D99"/>
      <c r="E99" s="53"/>
      <c r="F99"/>
      <c r="G99" s="53"/>
      <c r="H99" s="10"/>
      <c r="I99" s="53"/>
      <c r="J99"/>
      <c r="K99" s="53"/>
      <c r="L99"/>
      <c r="M99"/>
      <c r="N99" s="18"/>
      <c r="O99" s="53"/>
      <c r="P99" s="109"/>
    </row>
    <row r="100" spans="1:16" ht="12.75">
      <c r="A100" s="9"/>
      <c r="B100"/>
      <c r="C100"/>
      <c r="D100"/>
      <c r="E100" s="53"/>
      <c r="F100"/>
      <c r="G100" s="53"/>
      <c r="H100" s="10"/>
      <c r="I100" s="53"/>
      <c r="J100"/>
      <c r="K100" s="53"/>
      <c r="L100"/>
      <c r="M100"/>
      <c r="N100" s="18"/>
      <c r="O100" s="53"/>
      <c r="P100" s="109"/>
    </row>
    <row r="101" spans="1:16" ht="12.75">
      <c r="A101" s="9"/>
      <c r="B101"/>
      <c r="C101"/>
      <c r="D101"/>
      <c r="E101" s="53"/>
      <c r="F101"/>
      <c r="G101" s="53"/>
      <c r="H101" s="10"/>
      <c r="I101" s="53"/>
      <c r="J101"/>
      <c r="K101" s="53"/>
      <c r="L101"/>
      <c r="M101"/>
      <c r="N101" s="18"/>
      <c r="O101" s="53"/>
      <c r="P101" s="109"/>
    </row>
    <row r="102" spans="1:16" ht="12.75">
      <c r="A102" s="9"/>
      <c r="B102"/>
      <c r="C102"/>
      <c r="D102"/>
      <c r="E102" s="53"/>
      <c r="F102"/>
      <c r="G102" s="53"/>
      <c r="H102" s="10"/>
      <c r="I102" s="53"/>
      <c r="J102"/>
      <c r="K102" s="53"/>
      <c r="L102"/>
      <c r="M102"/>
      <c r="N102" s="18"/>
      <c r="O102" s="53"/>
      <c r="P102" s="109"/>
    </row>
    <row r="103" spans="1:16" ht="12.75">
      <c r="A103" s="9"/>
      <c r="B103"/>
      <c r="C103"/>
      <c r="D103"/>
      <c r="E103" s="53"/>
      <c r="F103"/>
      <c r="G103" s="53"/>
      <c r="H103" s="10"/>
      <c r="I103" s="53"/>
      <c r="J103"/>
      <c r="K103" s="53"/>
      <c r="L103"/>
      <c r="M103"/>
      <c r="N103" s="18"/>
      <c r="O103" s="53"/>
      <c r="P103" s="109"/>
    </row>
    <row r="104" spans="1:16" ht="12.75">
      <c r="A104" s="9"/>
      <c r="B104"/>
      <c r="C104"/>
      <c r="D104"/>
      <c r="E104" s="53"/>
      <c r="F104"/>
      <c r="G104" s="53"/>
      <c r="H104" s="10"/>
      <c r="I104" s="53"/>
      <c r="J104"/>
      <c r="K104" s="53"/>
      <c r="L104"/>
      <c r="M104"/>
      <c r="N104" s="18"/>
      <c r="O104" s="53"/>
      <c r="P104" s="109"/>
    </row>
    <row r="105" spans="1:16" ht="12.75">
      <c r="A105" s="9"/>
      <c r="B105"/>
      <c r="C105"/>
      <c r="D105"/>
      <c r="E105" s="53"/>
      <c r="F105"/>
      <c r="G105" s="53"/>
      <c r="H105" s="10"/>
      <c r="I105" s="53"/>
      <c r="J105"/>
      <c r="K105" s="53"/>
      <c r="L105"/>
      <c r="M105"/>
      <c r="N105" s="18"/>
      <c r="O105" s="53"/>
      <c r="P105" s="109"/>
    </row>
    <row r="106" spans="1:16" ht="12.75">
      <c r="A106" s="9"/>
      <c r="B106"/>
      <c r="C106"/>
      <c r="D106"/>
      <c r="E106" s="53"/>
      <c r="F106"/>
      <c r="G106" s="53"/>
      <c r="H106" s="10"/>
      <c r="I106" s="53"/>
      <c r="J106"/>
      <c r="K106" s="53"/>
      <c r="L106"/>
      <c r="M106"/>
      <c r="N106" s="18"/>
      <c r="O106" s="53"/>
      <c r="P106" s="109"/>
    </row>
    <row r="107" spans="1:16" ht="12.75">
      <c r="A107" s="9"/>
      <c r="B107"/>
      <c r="C107"/>
      <c r="D107"/>
      <c r="E107" s="53"/>
      <c r="F107"/>
      <c r="G107" s="53"/>
      <c r="H107" s="10"/>
      <c r="I107" s="53"/>
      <c r="J107"/>
      <c r="K107" s="53"/>
      <c r="L107"/>
      <c r="M107"/>
      <c r="N107" s="18"/>
      <c r="O107" s="53"/>
      <c r="P107" s="109"/>
    </row>
    <row r="108" spans="1:16" ht="12.75">
      <c r="A108" s="9"/>
      <c r="B108"/>
      <c r="C108"/>
      <c r="D108"/>
      <c r="E108" s="53"/>
      <c r="F108"/>
      <c r="G108" s="53"/>
      <c r="H108" s="10"/>
      <c r="I108" s="53"/>
      <c r="J108"/>
      <c r="K108" s="53"/>
      <c r="L108"/>
      <c r="M108"/>
      <c r="N108" s="18"/>
      <c r="O108" s="53"/>
      <c r="P108" s="109"/>
    </row>
    <row r="109" spans="1:16" ht="12.75">
      <c r="A109" s="9"/>
      <c r="B109"/>
      <c r="C109"/>
      <c r="D109"/>
      <c r="E109" s="53"/>
      <c r="F109"/>
      <c r="G109" s="53"/>
      <c r="H109" s="10"/>
      <c r="I109" s="53"/>
      <c r="J109"/>
      <c r="K109" s="53"/>
      <c r="L109"/>
      <c r="M109"/>
      <c r="N109" s="18"/>
      <c r="O109" s="53"/>
      <c r="P109" s="109"/>
    </row>
    <row r="110" spans="1:16" ht="12.75">
      <c r="A110" s="9"/>
      <c r="B110"/>
      <c r="C110"/>
      <c r="D110"/>
      <c r="E110" s="53"/>
      <c r="F110"/>
      <c r="G110" s="53"/>
      <c r="H110" s="10"/>
      <c r="I110" s="53"/>
      <c r="J110"/>
      <c r="K110" s="53"/>
      <c r="L110"/>
      <c r="M110"/>
      <c r="N110" s="18"/>
      <c r="O110" s="53"/>
      <c r="P110" s="109"/>
    </row>
    <row r="111" spans="1:16" ht="12.75">
      <c r="A111" s="9"/>
      <c r="B111"/>
      <c r="C111"/>
      <c r="D111"/>
      <c r="E111" s="53"/>
      <c r="F111"/>
      <c r="G111" s="53"/>
      <c r="H111" s="10"/>
      <c r="I111" s="53"/>
      <c r="J111"/>
      <c r="K111" s="53"/>
      <c r="L111"/>
      <c r="M111"/>
      <c r="N111" s="18"/>
      <c r="O111" s="53"/>
      <c r="P111" s="109"/>
    </row>
    <row r="112" spans="1:16" ht="12.75">
      <c r="A112" s="9"/>
      <c r="B112"/>
      <c r="C112"/>
      <c r="D112"/>
      <c r="E112" s="53"/>
      <c r="F112"/>
      <c r="G112" s="53"/>
      <c r="H112" s="10"/>
      <c r="I112" s="53"/>
      <c r="J112"/>
      <c r="K112" s="53"/>
      <c r="L112"/>
      <c r="M112"/>
      <c r="N112" s="18"/>
      <c r="O112" s="53"/>
      <c r="P112" s="109"/>
    </row>
    <row r="113" spans="1:16" ht="12.75">
      <c r="A113" s="9"/>
      <c r="B113"/>
      <c r="C113"/>
      <c r="D113"/>
      <c r="E113" s="53"/>
      <c r="F113"/>
      <c r="G113" s="53"/>
      <c r="H113" s="10"/>
      <c r="I113" s="53"/>
      <c r="J113"/>
      <c r="K113" s="53"/>
      <c r="L113"/>
      <c r="M113"/>
      <c r="N113" s="18"/>
      <c r="O113" s="53"/>
      <c r="P113" s="109"/>
    </row>
    <row r="114" spans="1:16" ht="12.75">
      <c r="A114" s="9"/>
      <c r="B114"/>
      <c r="C114"/>
      <c r="D114"/>
      <c r="E114" s="53"/>
      <c r="F114"/>
      <c r="G114" s="53"/>
      <c r="H114"/>
      <c r="I114" s="53"/>
      <c r="J114"/>
      <c r="K114" s="53"/>
      <c r="L114"/>
      <c r="M114"/>
      <c r="N114" s="18"/>
      <c r="O114" s="53"/>
      <c r="P114" s="109"/>
    </row>
    <row r="115" spans="1:16" ht="12.75">
      <c r="A115" s="9"/>
      <c r="B115"/>
      <c r="C115"/>
      <c r="D115"/>
      <c r="E115" s="53"/>
      <c r="F115"/>
      <c r="G115" s="53"/>
      <c r="H115"/>
      <c r="I115" s="53"/>
      <c r="J115"/>
      <c r="K115" s="53"/>
      <c r="L115"/>
      <c r="M115"/>
      <c r="N115" s="18"/>
      <c r="O115" s="53"/>
      <c r="P115" s="109"/>
    </row>
    <row r="116" spans="1:16" ht="12.75">
      <c r="A116" s="9"/>
      <c r="B116"/>
      <c r="C116"/>
      <c r="D116"/>
      <c r="E116" s="53"/>
      <c r="F116"/>
      <c r="G116" s="53"/>
      <c r="H116"/>
      <c r="I116" s="53"/>
      <c r="J116"/>
      <c r="K116" s="53"/>
      <c r="L116"/>
      <c r="M116"/>
      <c r="N116" s="18"/>
      <c r="O116" s="53"/>
      <c r="P116" s="109"/>
    </row>
    <row r="117" spans="1:16" ht="12.75">
      <c r="A117" s="9"/>
      <c r="B117"/>
      <c r="C117"/>
      <c r="D117"/>
      <c r="E117" s="53"/>
      <c r="F117"/>
      <c r="G117" s="53"/>
      <c r="H117"/>
      <c r="I117" s="53"/>
      <c r="J117"/>
      <c r="K117" s="53"/>
      <c r="L117"/>
      <c r="M117"/>
      <c r="N117" s="18"/>
      <c r="O117" s="53"/>
      <c r="P117" s="109"/>
    </row>
    <row r="118" spans="1:16" ht="12.75">
      <c r="A118" s="9"/>
      <c r="B118"/>
      <c r="C118"/>
      <c r="D118"/>
      <c r="E118" s="53"/>
      <c r="F118"/>
      <c r="G118" s="53"/>
      <c r="H118"/>
      <c r="I118" s="53"/>
      <c r="J118"/>
      <c r="K118" s="53"/>
      <c r="L118"/>
      <c r="M118"/>
      <c r="N118" s="18"/>
      <c r="O118" s="53"/>
      <c r="P118" s="109"/>
    </row>
    <row r="119" spans="1:16" ht="12.75">
      <c r="A119" s="9"/>
      <c r="B119"/>
      <c r="C119"/>
      <c r="D119"/>
      <c r="E119" s="53"/>
      <c r="F119"/>
      <c r="G119" s="53"/>
      <c r="H119"/>
      <c r="I119" s="53"/>
      <c r="J119"/>
      <c r="K119" s="53"/>
      <c r="L119"/>
      <c r="M119"/>
      <c r="N119" s="18"/>
      <c r="O119" s="53"/>
      <c r="P119" s="109"/>
    </row>
    <row r="120" spans="1:16" ht="12.75">
      <c r="A120" s="9"/>
      <c r="B120"/>
      <c r="C120"/>
      <c r="D120"/>
      <c r="E120" s="53"/>
      <c r="F120"/>
      <c r="G120" s="53"/>
      <c r="H120"/>
      <c r="I120" s="53"/>
      <c r="J120"/>
      <c r="K120" s="53"/>
      <c r="L120"/>
      <c r="M120"/>
      <c r="N120" s="18"/>
      <c r="O120" s="53"/>
      <c r="P120" s="109"/>
    </row>
    <row r="121" spans="1:16" ht="12.75">
      <c r="A121" s="9"/>
      <c r="B121"/>
      <c r="C121"/>
      <c r="D121"/>
      <c r="E121" s="53"/>
      <c r="F121"/>
      <c r="G121" s="53"/>
      <c r="H121"/>
      <c r="I121" s="53"/>
      <c r="J121"/>
      <c r="K121" s="53"/>
      <c r="L121"/>
      <c r="M121"/>
      <c r="N121" s="18"/>
      <c r="O121" s="53"/>
      <c r="P121" s="109"/>
    </row>
    <row r="122" spans="1:16" ht="12.75">
      <c r="A122" s="9"/>
      <c r="B122"/>
      <c r="C122"/>
      <c r="D122"/>
      <c r="E122" s="53"/>
      <c r="F122"/>
      <c r="G122" s="53"/>
      <c r="H122"/>
      <c r="I122" s="53"/>
      <c r="J122"/>
      <c r="K122" s="53"/>
      <c r="L122"/>
      <c r="M122"/>
      <c r="N122" s="18"/>
      <c r="O122" s="53"/>
      <c r="P122" s="109"/>
    </row>
    <row r="123" spans="1:16" ht="12.75">
      <c r="A123" s="9"/>
      <c r="B123"/>
      <c r="C123"/>
      <c r="D123"/>
      <c r="E123" s="53"/>
      <c r="F123"/>
      <c r="G123" s="53"/>
      <c r="H123"/>
      <c r="I123" s="53"/>
      <c r="J123"/>
      <c r="K123" s="53"/>
      <c r="L123"/>
      <c r="M123"/>
      <c r="N123" s="18"/>
      <c r="O123" s="53"/>
      <c r="P123" s="109"/>
    </row>
    <row r="124" spans="1:16" ht="12.75">
      <c r="A124" s="9"/>
      <c r="B124"/>
      <c r="C124"/>
      <c r="D124"/>
      <c r="E124" s="53"/>
      <c r="F124"/>
      <c r="G124" s="53"/>
      <c r="H124"/>
      <c r="I124" s="53"/>
      <c r="J124"/>
      <c r="K124" s="53"/>
      <c r="L124"/>
      <c r="M124"/>
      <c r="N124" s="18"/>
      <c r="O124" s="53"/>
      <c r="P124" s="109"/>
    </row>
    <row r="125" spans="1:16" ht="12.75">
      <c r="A125" s="9"/>
      <c r="B125"/>
      <c r="C125"/>
      <c r="D125"/>
      <c r="E125" s="53"/>
      <c r="F125"/>
      <c r="G125" s="53"/>
      <c r="H125"/>
      <c r="I125" s="53"/>
      <c r="J125"/>
      <c r="K125" s="53"/>
      <c r="L125"/>
      <c r="M125"/>
      <c r="N125" s="18"/>
      <c r="O125" s="53"/>
      <c r="P125" s="109"/>
    </row>
    <row r="126" spans="1:16" ht="12.75">
      <c r="A126" s="9"/>
      <c r="B126"/>
      <c r="C126"/>
      <c r="D126"/>
      <c r="E126" s="53"/>
      <c r="F126"/>
      <c r="G126" s="53"/>
      <c r="H126"/>
      <c r="I126" s="53"/>
      <c r="J126"/>
      <c r="K126" s="53"/>
      <c r="L126"/>
      <c r="M126"/>
      <c r="N126" s="18"/>
      <c r="O126" s="53"/>
      <c r="P126" s="109"/>
    </row>
    <row r="127" spans="1:16" ht="12.75">
      <c r="A127" s="9"/>
      <c r="B127"/>
      <c r="C127"/>
      <c r="D127"/>
      <c r="E127" s="53"/>
      <c r="F127"/>
      <c r="G127" s="53"/>
      <c r="H127"/>
      <c r="I127" s="53"/>
      <c r="J127"/>
      <c r="K127" s="53"/>
      <c r="L127"/>
      <c r="M127"/>
      <c r="N127" s="18"/>
      <c r="O127" s="53"/>
      <c r="P127" s="109"/>
    </row>
    <row r="128" spans="1:16" ht="12.75">
      <c r="A128" s="9"/>
      <c r="B128"/>
      <c r="C128"/>
      <c r="D128"/>
      <c r="E128" s="53"/>
      <c r="F128"/>
      <c r="G128" s="53"/>
      <c r="H128"/>
      <c r="I128" s="53"/>
      <c r="J128"/>
      <c r="K128" s="53"/>
      <c r="L128"/>
      <c r="M128"/>
      <c r="N128" s="18"/>
      <c r="O128" s="53"/>
      <c r="P128" s="10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</sheetData>
  <sheetProtection/>
  <mergeCells count="3">
    <mergeCell ref="L5:N5"/>
    <mergeCell ref="K1:P1"/>
    <mergeCell ref="B3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4"/>
  <sheetViews>
    <sheetView zoomScalePageLayoutView="0" workbookViewId="0" topLeftCell="A85">
      <selection activeCell="C115" sqref="C115"/>
    </sheetView>
  </sheetViews>
  <sheetFormatPr defaultColWidth="9.00390625" defaultRowHeight="12.75"/>
  <cols>
    <col min="1" max="1" width="7.875" style="0" customWidth="1"/>
    <col min="2" max="2" width="15.875" style="0" customWidth="1"/>
    <col min="3" max="3" width="24.25390625" style="0" customWidth="1"/>
    <col min="4" max="4" width="8.00390625" style="0" customWidth="1"/>
    <col min="5" max="5" width="7.875" style="0" customWidth="1"/>
    <col min="6" max="6" width="6.00390625" style="0" customWidth="1"/>
    <col min="8" max="8" width="7.875" style="0" customWidth="1"/>
    <col min="9" max="9" width="7.375" style="0" customWidth="1"/>
    <col min="10" max="10" width="7.75390625" style="0" customWidth="1"/>
    <col min="11" max="11" width="7.375" style="0" customWidth="1"/>
    <col min="12" max="12" width="4.00390625" style="16" customWidth="1"/>
    <col min="13" max="13" width="1.37890625" style="0" customWidth="1"/>
    <col min="14" max="14" width="6.625" style="17" customWidth="1"/>
    <col min="15" max="15" width="5.375" style="0" customWidth="1"/>
    <col min="16" max="16" width="8.25390625" style="0" customWidth="1"/>
    <col min="17" max="17" width="1.12109375" style="0" customWidth="1"/>
    <col min="18" max="18" width="8.375" style="0" customWidth="1"/>
    <col min="19" max="19" width="30.25390625" style="0" customWidth="1"/>
  </cols>
  <sheetData>
    <row r="1" spans="1:16" ht="23.25">
      <c r="A1" s="15" t="s">
        <v>27</v>
      </c>
      <c r="C1" s="17"/>
      <c r="E1" s="53"/>
      <c r="G1" s="53"/>
      <c r="I1" s="53"/>
      <c r="K1" s="189" t="s">
        <v>41</v>
      </c>
      <c r="L1" s="189"/>
      <c r="M1" s="189"/>
      <c r="N1" s="189"/>
      <c r="O1" s="189"/>
      <c r="P1" s="189"/>
    </row>
    <row r="2" spans="3:15" ht="12.75">
      <c r="C2" s="17"/>
      <c r="E2" s="53"/>
      <c r="G2" s="53"/>
      <c r="I2" s="53"/>
      <c r="K2" s="53"/>
      <c r="L2"/>
      <c r="N2" s="18"/>
      <c r="O2" s="53"/>
    </row>
    <row r="3" spans="1:15" ht="15.75">
      <c r="A3" s="20"/>
      <c r="B3" s="185" t="s">
        <v>123</v>
      </c>
      <c r="C3" s="185"/>
      <c r="E3" s="53"/>
      <c r="G3" s="53"/>
      <c r="I3" s="53"/>
      <c r="K3" s="53"/>
      <c r="L3"/>
      <c r="N3" s="18"/>
      <c r="O3" s="53"/>
    </row>
    <row r="4" spans="1:15" ht="12" customHeight="1">
      <c r="A4" s="20"/>
      <c r="B4" s="56"/>
      <c r="C4" s="56"/>
      <c r="E4" s="53"/>
      <c r="G4" s="53"/>
      <c r="I4" s="53"/>
      <c r="K4" s="53"/>
      <c r="L4"/>
      <c r="N4" s="18"/>
      <c r="O4" s="53"/>
    </row>
    <row r="5" spans="1:16" ht="12.75">
      <c r="A5" s="2" t="s">
        <v>0</v>
      </c>
      <c r="B5" s="2" t="s">
        <v>1</v>
      </c>
      <c r="C5" s="2" t="s">
        <v>2</v>
      </c>
      <c r="D5" s="2" t="s">
        <v>4</v>
      </c>
      <c r="E5" s="54" t="s">
        <v>3</v>
      </c>
      <c r="F5" s="2" t="s">
        <v>5</v>
      </c>
      <c r="G5" s="54" t="s">
        <v>3</v>
      </c>
      <c r="H5" s="2" t="s">
        <v>6</v>
      </c>
      <c r="I5" s="54" t="s">
        <v>3</v>
      </c>
      <c r="J5" s="2" t="s">
        <v>7</v>
      </c>
      <c r="K5" s="54" t="s">
        <v>3</v>
      </c>
      <c r="L5" s="190" t="s">
        <v>25</v>
      </c>
      <c r="M5" s="191"/>
      <c r="N5" s="192"/>
      <c r="O5" s="54" t="s">
        <v>3</v>
      </c>
      <c r="P5" s="2" t="s">
        <v>8</v>
      </c>
    </row>
    <row r="6" spans="1:16" ht="12.75">
      <c r="A6" s="37"/>
      <c r="B6" s="59" t="s">
        <v>47</v>
      </c>
      <c r="C6" s="60" t="s">
        <v>22</v>
      </c>
      <c r="D6" s="25">
        <v>35.5</v>
      </c>
      <c r="E6" s="38">
        <f>IF(D6&lt;10,,IF(D6&lt;10,,SUM(5.33*(POWER((D6-10),1.1)))))</f>
        <v>187.8976755296246</v>
      </c>
      <c r="F6" s="5">
        <v>9.3</v>
      </c>
      <c r="G6" s="38">
        <f aca="true" t="shared" si="0" ref="G6:G11">IF(F6&lt;0.1,,IF(F6&gt;11.5,,SUM(58.015*(POWER((11.5-F6),1.81)))))</f>
        <v>241.72710390843406</v>
      </c>
      <c r="H6" s="11"/>
      <c r="I6" s="38">
        <f>IF(H6&lt;75,,IF(H6&lt;75,,SUM(0.8465*(POWER((H6-75),1.42)))))</f>
        <v>0</v>
      </c>
      <c r="J6" s="11">
        <v>380</v>
      </c>
      <c r="K6" s="38">
        <f>IF(J6&lt;220,,IF(J6&lt;220,,SUM(0.14354*(POWER((J6-220),1.4)))))</f>
        <v>174.88031127249715</v>
      </c>
      <c r="L6" s="57">
        <v>2</v>
      </c>
      <c r="M6" s="5" t="s">
        <v>9</v>
      </c>
      <c r="N6" s="170">
        <v>50.7</v>
      </c>
      <c r="O6" s="38">
        <f>IF((L6*60+N6)&lt;0.1,,IF((L6*60+N6)&gt;235,,SUM(0.13279*(POWER((235-(L6*60+N6)),1.85)))))</f>
        <v>294.0056461719325</v>
      </c>
      <c r="P6" s="8">
        <f>SUM(E6,G6,I6,K6,O6)</f>
        <v>898.5107368824883</v>
      </c>
    </row>
    <row r="7" spans="1:16" ht="12.75">
      <c r="A7" s="37"/>
      <c r="B7" s="27" t="s">
        <v>49</v>
      </c>
      <c r="C7" s="60" t="s">
        <v>22</v>
      </c>
      <c r="D7" s="26">
        <v>41</v>
      </c>
      <c r="E7" s="38">
        <f>IF(D7&lt;10,,IF(D7&lt;10,,SUM(5.33*(POWER((D7-10),1.1)))))</f>
        <v>232.929809898486</v>
      </c>
      <c r="F7" s="5">
        <v>9.17</v>
      </c>
      <c r="G7" s="38">
        <f t="shared" si="0"/>
        <v>268.19736931081945</v>
      </c>
      <c r="H7" s="11"/>
      <c r="I7" s="38">
        <f>IF(H7&lt;75,,IF(H7&lt;75,,SUM(0.8465*(POWER((H7-75),1.42)))))</f>
        <v>0</v>
      </c>
      <c r="J7" s="11">
        <v>388</v>
      </c>
      <c r="K7" s="38">
        <f>IF(J7&lt;220,,IF(J7&lt;220,,SUM(0.14354*(POWER((J7-220),1.4)))))</f>
        <v>187.24314898245373</v>
      </c>
      <c r="L7" s="57">
        <v>3</v>
      </c>
      <c r="M7" s="5" t="s">
        <v>9</v>
      </c>
      <c r="N7" s="171">
        <v>6.8</v>
      </c>
      <c r="O7" s="38">
        <f>IF((L7*60+N7)&lt;0.1,,IF((L7*60+N7)&gt;235,,SUM(0.13279*(POWER((235-(L7*60+N7)),1.85)))))</f>
        <v>172.50527970261726</v>
      </c>
      <c r="P7" s="8">
        <f>SUM(E7,G7,I7,K7,O7)</f>
        <v>860.8756078943765</v>
      </c>
    </row>
    <row r="8" spans="1:16" ht="12.75">
      <c r="A8" s="37"/>
      <c r="B8" s="27" t="s">
        <v>48</v>
      </c>
      <c r="C8" s="60" t="s">
        <v>22</v>
      </c>
      <c r="D8" s="26">
        <v>42</v>
      </c>
      <c r="E8" s="38">
        <f>IF(D8&lt;10,,IF(D8&lt;10,,SUM(5.33*(POWER((D8-10),1.1)))))</f>
        <v>241.20826519835524</v>
      </c>
      <c r="F8" s="3">
        <v>9.46</v>
      </c>
      <c r="G8" s="38">
        <f t="shared" si="0"/>
        <v>210.84868637201492</v>
      </c>
      <c r="H8" s="26">
        <v>133</v>
      </c>
      <c r="I8" s="38">
        <f>IF(H8&lt;75,,IF(H8&lt;75,,SUM(0.8465*(POWER((H8-75),1.42)))))</f>
        <v>270.2058288283124</v>
      </c>
      <c r="J8" s="26"/>
      <c r="K8" s="38">
        <f>IF(J8&lt;220,,IF(J8&lt;220,,SUM(0.14354*(POWER((J8-220),1.4)))))</f>
        <v>0</v>
      </c>
      <c r="L8" s="6">
        <v>3</v>
      </c>
      <c r="M8" s="7" t="s">
        <v>9</v>
      </c>
      <c r="N8" s="171">
        <v>14.5</v>
      </c>
      <c r="O8" s="38">
        <f>IF((L8*60+N8)&lt;0.1,,IF((L8*60+N8)&gt;235,,SUM(0.13279*(POWER((235-(L8*60+N8)),1.85)))))</f>
        <v>125.0135718399649</v>
      </c>
      <c r="P8" s="8">
        <f>SUM(E8,G8,I8,K8,O8)</f>
        <v>847.2763522386475</v>
      </c>
    </row>
    <row r="9" spans="1:16" ht="12.75">
      <c r="A9" s="37"/>
      <c r="B9" s="27" t="s">
        <v>46</v>
      </c>
      <c r="C9" s="28" t="s">
        <v>22</v>
      </c>
      <c r="D9" s="26">
        <v>38.5</v>
      </c>
      <c r="E9" s="38">
        <f>IF(D9&lt;10,,IF(D9&lt;10,,SUM(5.33*(POWER((D9-10),1.1)))))</f>
        <v>212.35209748061018</v>
      </c>
      <c r="F9" s="3">
        <v>9.15</v>
      </c>
      <c r="G9" s="38">
        <f t="shared" si="0"/>
        <v>272.37869029692564</v>
      </c>
      <c r="H9" s="4">
        <v>0</v>
      </c>
      <c r="I9" s="38">
        <f>IF(H9&lt;75,,IF(H9&lt;75,,SUM(0.8465*(POWER((H9-75),1.42)))))</f>
        <v>0</v>
      </c>
      <c r="J9" s="26"/>
      <c r="K9" s="38">
        <f>IF(J9&lt;220,,IF(J9&lt;220,,SUM(0.14354*(POWER((J9-220),1.4)))))</f>
        <v>0</v>
      </c>
      <c r="L9" s="6">
        <v>2</v>
      </c>
      <c r="M9" s="7" t="s">
        <v>9</v>
      </c>
      <c r="N9" s="172">
        <v>43.1</v>
      </c>
      <c r="O9" s="38">
        <f>IF((L9*60+N9)&lt;0.1,,IF((L9*60+N9)&gt;235,,SUM(0.13279*(POWER((235-(L9*60+N9)),1.85)))))</f>
        <v>361.50459186225623</v>
      </c>
      <c r="P9" s="8">
        <f>SUM(E9,G9,I9,K9,O9)</f>
        <v>846.2353796397921</v>
      </c>
    </row>
    <row r="10" spans="1:16" ht="12.75">
      <c r="A10" s="37"/>
      <c r="B10" s="23" t="s">
        <v>50</v>
      </c>
      <c r="C10" s="28" t="s">
        <v>22</v>
      </c>
      <c r="D10" s="33">
        <v>36</v>
      </c>
      <c r="E10" s="38">
        <f>IF(D10&lt;10,,IF(D10&lt;10,,SUM(5.33*(POWER((D10-10),1.1)))))</f>
        <v>191.95432056567572</v>
      </c>
      <c r="F10" s="3">
        <v>9.18</v>
      </c>
      <c r="G10" s="38">
        <f t="shared" si="0"/>
        <v>266.11757007027813</v>
      </c>
      <c r="H10" s="4"/>
      <c r="I10" s="38">
        <f>IF(H10&lt;75,,IF(H10&lt;75,,SUM(0.8465*(POWER((H10-75),1.42)))))</f>
        <v>0</v>
      </c>
      <c r="J10" s="26">
        <v>310</v>
      </c>
      <c r="K10" s="38">
        <f>IF(J10&lt;220,,IF(J10&lt;220,,SUM(0.14354*(POWER((J10-220),1.4)))))</f>
        <v>78.14702602822491</v>
      </c>
      <c r="L10" s="6">
        <v>2</v>
      </c>
      <c r="M10" s="7" t="s">
        <v>9</v>
      </c>
      <c r="N10" s="170">
        <v>51.9</v>
      </c>
      <c r="O10" s="38">
        <f>IF((L10*60+N10)&lt;0.1,,IF((L10*60+N10)&gt;235,,SUM(0.13279*(POWER((235-(L10*60+N10)),1.85)))))</f>
        <v>283.93549375092033</v>
      </c>
      <c r="P10" s="8">
        <f>SUM(E10,G10,I10,K10,O10)</f>
        <v>820.1544104150992</v>
      </c>
    </row>
    <row r="11" spans="1:16" ht="12.75">
      <c r="A11" s="37"/>
      <c r="B11" s="27"/>
      <c r="C11" s="60"/>
      <c r="D11" s="26"/>
      <c r="E11" s="38"/>
      <c r="F11" s="3"/>
      <c r="G11" s="38">
        <f t="shared" si="0"/>
        <v>0</v>
      </c>
      <c r="H11" s="26"/>
      <c r="I11" s="38"/>
      <c r="J11" s="5"/>
      <c r="K11" s="38"/>
      <c r="L11" s="6"/>
      <c r="M11" s="7"/>
      <c r="N11" s="173"/>
      <c r="O11" s="38"/>
      <c r="P11" s="7">
        <f>SUM(P6:P9)</f>
        <v>3452.8980766553045</v>
      </c>
    </row>
    <row r="12" spans="1:16" s="10" customFormat="1" ht="12.75">
      <c r="A12" s="64"/>
      <c r="B12" s="66"/>
      <c r="C12" s="67"/>
      <c r="D12" s="52"/>
      <c r="E12" s="4"/>
      <c r="F12" s="12"/>
      <c r="G12" s="4"/>
      <c r="H12" s="52"/>
      <c r="I12" s="4"/>
      <c r="J12" s="11"/>
      <c r="K12" s="4"/>
      <c r="L12" s="6"/>
      <c r="M12" s="7"/>
      <c r="N12" s="174"/>
      <c r="O12" s="4"/>
      <c r="P12" s="7"/>
    </row>
    <row r="13" spans="1:16" ht="12.75">
      <c r="A13" s="37"/>
      <c r="B13" s="27" t="s">
        <v>55</v>
      </c>
      <c r="C13" s="28" t="s">
        <v>52</v>
      </c>
      <c r="D13" s="25">
        <v>51.5</v>
      </c>
      <c r="E13" s="38">
        <f>IF(D13&lt;10,,IF(D13&lt;10,,SUM(5.33*(POWER((D13-10),1.1)))))</f>
        <v>321.0555008850829</v>
      </c>
      <c r="F13" s="3">
        <v>9.19</v>
      </c>
      <c r="G13" s="38">
        <f>IF(F13&lt;0.1,,IF(F13&gt;11.5,,SUM(58.015*(POWER((11.5-F13),1.81)))))</f>
        <v>264.0450195497512</v>
      </c>
      <c r="H13" s="4">
        <v>133</v>
      </c>
      <c r="I13" s="38">
        <f>IF(H13&lt;75,,IF(H13&lt;75,,SUM(0.8465*(POWER((H13-75),1.42)))))</f>
        <v>270.2058288283124</v>
      </c>
      <c r="J13" s="26"/>
      <c r="K13" s="38">
        <f>IF(J13&lt;220,,IF(J13&lt;220,,SUM(0.14354*(POWER((J13-220),1.4)))))</f>
        <v>0</v>
      </c>
      <c r="L13" s="6">
        <v>2</v>
      </c>
      <c r="M13" s="7" t="s">
        <v>9</v>
      </c>
      <c r="N13" s="171">
        <v>43.6</v>
      </c>
      <c r="O13" s="38">
        <f>IF((L13*60+N13)&lt;0.1,,IF((L13*60+N13)&gt;235,,SUM(0.13279*(POWER((235-(L13*60+N13)),1.85)))))</f>
        <v>356.8675527741862</v>
      </c>
      <c r="P13" s="8">
        <f>SUM(E13,G13,I13,K13,O13)</f>
        <v>1212.1739020373327</v>
      </c>
    </row>
    <row r="14" spans="1:16" ht="12.75">
      <c r="A14" s="37"/>
      <c r="B14" s="27" t="s">
        <v>51</v>
      </c>
      <c r="C14" s="28" t="s">
        <v>52</v>
      </c>
      <c r="D14" s="11">
        <v>31</v>
      </c>
      <c r="E14" s="38">
        <f>IF(D14&lt;10,,IF(D14&lt;10,,SUM(5.33*(POWER((D14-10),1.1)))))</f>
        <v>151.76388420224234</v>
      </c>
      <c r="F14" s="3">
        <v>9.88</v>
      </c>
      <c r="G14" s="38">
        <f>IF(F14&lt;0.1,,IF(F14&gt;11.5,,SUM(58.015*(POWER((11.5-F14),1.81)))))</f>
        <v>138.91926373370345</v>
      </c>
      <c r="H14" s="4"/>
      <c r="I14" s="38">
        <f>IF(H14&lt;75,,IF(H14&lt;75,,SUM(0.8465*(POWER((H14-75),1.42)))))</f>
        <v>0</v>
      </c>
      <c r="J14" s="4">
        <v>344</v>
      </c>
      <c r="K14" s="38">
        <f>IF(J14&lt;220,,IF(J14&lt;220,,SUM(0.14354*(POWER((J14-220),1.4)))))</f>
        <v>122.39489416462264</v>
      </c>
      <c r="L14" s="6">
        <v>3</v>
      </c>
      <c r="M14" s="7" t="s">
        <v>9</v>
      </c>
      <c r="N14" s="172">
        <v>9.8</v>
      </c>
      <c r="O14" s="38">
        <f>IF((L14*60+N14)&lt;0.1,,IF((L14*60+N14)&gt;235,,SUM(0.13279*(POWER((235-(L14*60+N14)),1.85)))))</f>
        <v>153.16921102248577</v>
      </c>
      <c r="P14" s="8">
        <f>SUM(E14,G14,I14,K14,O14)</f>
        <v>566.2472531230542</v>
      </c>
    </row>
    <row r="15" spans="1:16" ht="12.75">
      <c r="A15" s="37"/>
      <c r="B15" s="22" t="s">
        <v>54</v>
      </c>
      <c r="C15" s="28" t="s">
        <v>52</v>
      </c>
      <c r="D15" s="32">
        <v>21</v>
      </c>
      <c r="E15" s="38">
        <f>IF(D15&lt;10,,IF(D15&lt;10,,SUM(5.33*(POWER((D15-10),1.1)))))</f>
        <v>74.51765209977056</v>
      </c>
      <c r="F15" s="3">
        <v>10.35</v>
      </c>
      <c r="G15" s="38">
        <f>IF(F15&lt;0.1,,IF(F15&gt;11.5,,SUM(58.015*(POWER((11.5-F15),1.81)))))</f>
        <v>74.71424077282981</v>
      </c>
      <c r="H15" s="26"/>
      <c r="I15" s="38">
        <f>IF(H15&lt;75,,IF(H15&lt;75,,SUM(0.8465*(POWER((H15-75),1.42)))))</f>
        <v>0</v>
      </c>
      <c r="J15" s="26">
        <v>332</v>
      </c>
      <c r="K15" s="38">
        <f>IF(J15&lt;220,,IF(J15&lt;220,,SUM(0.14354*(POWER((J15-220),1.4)))))</f>
        <v>106.13977768290965</v>
      </c>
      <c r="L15" s="6">
        <v>2</v>
      </c>
      <c r="M15" s="7" t="s">
        <v>9</v>
      </c>
      <c r="N15" s="170">
        <v>56.4</v>
      </c>
      <c r="O15" s="38">
        <f>IF((L15*60+N15)&lt;0.1,,IF((L15*60+N15)&gt;235,,SUM(0.13279*(POWER((235-(L15*60+N15)),1.85)))))</f>
        <v>247.61443596832328</v>
      </c>
      <c r="P15" s="8">
        <f>SUM(E15,G15,I15,K15,O15)</f>
        <v>502.9861065238333</v>
      </c>
    </row>
    <row r="16" spans="1:16" ht="12.75">
      <c r="A16" s="37"/>
      <c r="B16" s="59" t="s">
        <v>53</v>
      </c>
      <c r="C16" s="60" t="s">
        <v>52</v>
      </c>
      <c r="D16" s="5">
        <v>27</v>
      </c>
      <c r="E16" s="38">
        <f>IF(D16&lt;10,,IF(D16&lt;10,,SUM(5.33*(POWER((D16-10),1.1)))))</f>
        <v>120.28764506164875</v>
      </c>
      <c r="F16" s="3">
        <v>10.32</v>
      </c>
      <c r="G16" s="38">
        <f>IF(F16&lt;0.1,,IF(F16&gt;11.5,,SUM(58.015*(POWER((11.5-F16),1.81)))))</f>
        <v>78.27926330381422</v>
      </c>
      <c r="H16" s="4"/>
      <c r="I16" s="38">
        <f>IF(H16&lt;75,,IF(H16&lt;75,,SUM(0.8465*(POWER((H16-75),1.42)))))</f>
        <v>0</v>
      </c>
      <c r="J16" s="4">
        <v>275</v>
      </c>
      <c r="K16" s="38">
        <f>IF(J16&lt;220,,IF(J16&lt;220,,SUM(0.14354*(POWER((J16-220),1.4)))))</f>
        <v>39.217572418984325</v>
      </c>
      <c r="L16" s="6">
        <v>3</v>
      </c>
      <c r="M16" s="7" t="s">
        <v>9</v>
      </c>
      <c r="N16" s="171">
        <v>16.4</v>
      </c>
      <c r="O16" s="38">
        <f>IF((L16*60+N16)&lt;0.1,,IF((L16*60+N16)&gt;235,,SUM(0.13279*(POWER((235-(L16*60+N16)),1.85)))))</f>
        <v>114.38047204767803</v>
      </c>
      <c r="P16" s="8">
        <f>SUM(E16,G16,I16,K16,O16)</f>
        <v>352.1649528321253</v>
      </c>
    </row>
    <row r="17" spans="1:17" ht="12.75">
      <c r="A17" s="37"/>
      <c r="B17" s="27" t="s">
        <v>56</v>
      </c>
      <c r="C17" s="28" t="s">
        <v>52</v>
      </c>
      <c r="D17" s="11">
        <v>26</v>
      </c>
      <c r="E17" s="38"/>
      <c r="F17" s="3">
        <v>10.66</v>
      </c>
      <c r="G17" s="38">
        <f>IF(F17&lt;0.1,,IF(F17&gt;11.5,,SUM(58.015*(POWER((11.5-F17),1.81)))))</f>
        <v>42.314167839081925</v>
      </c>
      <c r="H17" s="4">
        <v>105</v>
      </c>
      <c r="I17" s="38">
        <f>IF(H17&lt;75,,IF(H17&lt;75,,SUM(0.8465*(POWER((H17-75),1.42)))))</f>
        <v>105.95931551623404</v>
      </c>
      <c r="J17" s="5"/>
      <c r="K17" s="38">
        <f>IF(J17&lt;220,,IF(J17&lt;220,,SUM(0.14354*(POWER((J17-220),1.4)))))</f>
        <v>0</v>
      </c>
      <c r="L17" s="6">
        <v>3</v>
      </c>
      <c r="M17" s="7"/>
      <c r="N17" s="175">
        <v>9.5</v>
      </c>
      <c r="O17" s="38">
        <f>IF((L17*60+N17)&lt;0.1,,IF((L17*60+N17)&gt;235,,SUM(0.13279*(POWER((235-(L17*60+N17)),1.85)))))</f>
        <v>155.0552425607605</v>
      </c>
      <c r="P17" s="8">
        <f>SUM(E17,G17,I17,K17,O17)</f>
        <v>303.32872591607645</v>
      </c>
      <c r="Q17" s="53"/>
    </row>
    <row r="18" spans="1:17" ht="12.75">
      <c r="A18" s="37"/>
      <c r="B18" s="27"/>
      <c r="C18" s="28"/>
      <c r="D18" s="11"/>
      <c r="E18" s="38"/>
      <c r="F18" s="3"/>
      <c r="G18" s="38"/>
      <c r="H18" s="4"/>
      <c r="I18" s="38"/>
      <c r="J18" s="5"/>
      <c r="K18" s="38"/>
      <c r="L18" s="6"/>
      <c r="M18" s="7"/>
      <c r="N18" s="175"/>
      <c r="O18" s="38"/>
      <c r="P18" s="133">
        <f>SUM(P13:P16)</f>
        <v>2633.572214516346</v>
      </c>
      <c r="Q18" s="53"/>
    </row>
    <row r="19" spans="1:16" s="10" customFormat="1" ht="12.75">
      <c r="A19" s="64"/>
      <c r="B19" s="66"/>
      <c r="C19" s="67"/>
      <c r="D19" s="11"/>
      <c r="E19" s="4"/>
      <c r="F19" s="12"/>
      <c r="G19" s="4"/>
      <c r="H19" s="4"/>
      <c r="I19" s="4"/>
      <c r="J19" s="11"/>
      <c r="K19" s="4"/>
      <c r="L19" s="6"/>
      <c r="M19" s="7"/>
      <c r="N19" s="176"/>
      <c r="O19" s="4"/>
      <c r="P19" s="7"/>
    </row>
    <row r="20" spans="1:20" ht="12.75">
      <c r="A20" s="37"/>
      <c r="B20" s="59" t="s">
        <v>57</v>
      </c>
      <c r="C20" s="60" t="s">
        <v>58</v>
      </c>
      <c r="D20" s="5">
        <v>38</v>
      </c>
      <c r="E20" s="38">
        <f>IF(D20&lt;10,,IF(D20&lt;10,,SUM(5.33*(POWER((D20-10),1.1)))))</f>
        <v>208.2576883827944</v>
      </c>
      <c r="F20" s="3">
        <v>10.11</v>
      </c>
      <c r="G20" s="38">
        <f>IF(F20&lt;0.1,,IF(F20&gt;11.5,,SUM(58.015*(POWER((11.5-F20),1.81)))))</f>
        <v>105.29241456523029</v>
      </c>
      <c r="H20" s="26">
        <v>136</v>
      </c>
      <c r="I20" s="38">
        <f>IF(H20&lt;75,,IF(H20&lt;75,,SUM(0.8465*(POWER((H20-75),1.42)))))</f>
        <v>290.26543855821745</v>
      </c>
      <c r="J20" s="5"/>
      <c r="K20" s="38">
        <f>IF(J20&lt;220,,IF(J20&lt;220,,SUM(0.14354*(POWER((J20-220),1.4)))))</f>
        <v>0</v>
      </c>
      <c r="L20" s="6">
        <v>3</v>
      </c>
      <c r="M20" s="7" t="s">
        <v>9</v>
      </c>
      <c r="N20" s="171">
        <v>2.8</v>
      </c>
      <c r="O20" s="38">
        <f>IF((L20*60+N20)&lt;0.1,,IF((L20*60+N20)&gt;235,,SUM(0.13279*(POWER((235-(L20*60+N20)),1.85)))))</f>
        <v>199.91979668892012</v>
      </c>
      <c r="P20" s="8">
        <f>SUM(E20,G20,I20,K20,O20)</f>
        <v>803.7353381951623</v>
      </c>
      <c r="S20" s="70"/>
      <c r="T20" s="36"/>
    </row>
    <row r="21" spans="1:20" ht="12.75">
      <c r="A21" s="37"/>
      <c r="B21" s="27" t="s">
        <v>62</v>
      </c>
      <c r="C21" s="28" t="s">
        <v>58</v>
      </c>
      <c r="D21" s="5">
        <v>22</v>
      </c>
      <c r="E21" s="38">
        <f>IF(D21&lt;10,,IF(D21&lt;10,,SUM(5.33*(POWER((D21-10),1.1)))))</f>
        <v>82.00240310099674</v>
      </c>
      <c r="F21" s="3">
        <v>9.47</v>
      </c>
      <c r="G21" s="38">
        <f>IF(F21&lt;0.1,,IF(F21&gt;11.5,,SUM(58.015*(POWER((11.5-F21),1.81)))))</f>
        <v>208.9816362405464</v>
      </c>
      <c r="H21" s="26">
        <v>130</v>
      </c>
      <c r="I21" s="38">
        <f>IF(H21&lt;75,,IF(H21&lt;75,,SUM(0.8465*(POWER((H21-75),1.42)))))</f>
        <v>250.57744780652234</v>
      </c>
      <c r="J21" s="26"/>
      <c r="K21" s="38">
        <f>IF(J21&lt;220,,IF(J21&lt;220,,SUM(0.14354*(POWER((J21-220),1.4)))))</f>
        <v>0</v>
      </c>
      <c r="L21" s="6">
        <v>3</v>
      </c>
      <c r="M21" s="7" t="s">
        <v>9</v>
      </c>
      <c r="N21" s="170">
        <v>20.06</v>
      </c>
      <c r="O21" s="38">
        <f>IF((L21*60+N21)&lt;0.1,,IF((L21*60+N21)&gt;235,,SUM(0.13279*(POWER((235-(L21*60+N21)),1.85)))))</f>
        <v>95.12895742920755</v>
      </c>
      <c r="P21" s="8">
        <f>SUM(E21,G21,I21,K21,O21)</f>
        <v>636.690444577273</v>
      </c>
      <c r="S21" s="70"/>
      <c r="T21" s="36"/>
    </row>
    <row r="22" spans="1:20" ht="12.75">
      <c r="A22" s="37"/>
      <c r="B22" s="27" t="s">
        <v>60</v>
      </c>
      <c r="C22" s="28" t="s">
        <v>58</v>
      </c>
      <c r="D22" s="25">
        <v>26</v>
      </c>
      <c r="E22" s="38">
        <f>IF(D22&lt;10,,IF(D22&lt;10,,SUM(5.33*(POWER((D22-10),1.1)))))</f>
        <v>112.52763463071241</v>
      </c>
      <c r="F22" s="3">
        <v>9.58</v>
      </c>
      <c r="G22" s="38">
        <f>IF(F22&lt;0.1,,IF(F22&gt;11.5,,SUM(58.015*(POWER((11.5-F22),1.81)))))</f>
        <v>188.93634975042775</v>
      </c>
      <c r="H22" s="26"/>
      <c r="I22" s="38">
        <f>IF(H22&lt;75,,IF(H22&lt;75,,SUM(0.8465*(POWER((H22-75),1.42)))))</f>
        <v>0</v>
      </c>
      <c r="J22" s="5">
        <v>377</v>
      </c>
      <c r="K22" s="38">
        <f>IF(J22&lt;220,,IF(J22&lt;220,,SUM(0.14354*(POWER((J22-220),1.4)))))</f>
        <v>170.30698292660261</v>
      </c>
      <c r="L22" s="6">
        <v>3</v>
      </c>
      <c r="M22" s="7" t="s">
        <v>9</v>
      </c>
      <c r="N22" s="170">
        <v>14.3</v>
      </c>
      <c r="O22" s="38">
        <f>IF((L22*60+N22)&lt;0.1,,IF((L22*60+N22)&gt;235,,SUM(0.13279*(POWER((235-(L22*60+N22)),1.85)))))</f>
        <v>126.15806754577025</v>
      </c>
      <c r="P22" s="8">
        <f>SUM(E22,G22,I22,K22,O22)</f>
        <v>597.929034853513</v>
      </c>
      <c r="S22" s="70"/>
      <c r="T22" s="36"/>
    </row>
    <row r="23" spans="1:20" ht="12.75">
      <c r="A23" s="37"/>
      <c r="B23" s="24" t="s">
        <v>59</v>
      </c>
      <c r="C23" s="55" t="s">
        <v>58</v>
      </c>
      <c r="D23" s="25">
        <v>36</v>
      </c>
      <c r="E23" s="38">
        <f>IF(D23&lt;10,,IF(D23&lt;10,,SUM(5.33*(POWER((D23-10),1.1)))))</f>
        <v>191.95432056567572</v>
      </c>
      <c r="F23" s="3">
        <v>9.96</v>
      </c>
      <c r="G23" s="38">
        <f>IF(F23&lt;0.1,,IF(F23&gt;11.5,,SUM(58.015*(POWER((11.5-F23),1.81)))))</f>
        <v>126.7514106160065</v>
      </c>
      <c r="H23" s="4"/>
      <c r="I23" s="38">
        <f>IF(H23&lt;75,,IF(H23&lt;75,,SUM(0.8465*(POWER((H23-75),1.42)))))</f>
        <v>0</v>
      </c>
      <c r="J23" s="4">
        <v>310</v>
      </c>
      <c r="K23" s="38">
        <f>IF(J23&lt;220,,IF(J23&lt;220,,SUM(0.14354*(POWER((J23-220),1.4)))))</f>
        <v>78.14702602822491</v>
      </c>
      <c r="L23" s="58">
        <v>3</v>
      </c>
      <c r="M23" s="7" t="s">
        <v>9</v>
      </c>
      <c r="N23" s="170">
        <v>3.8</v>
      </c>
      <c r="O23" s="38">
        <f>IF((L23*60+N23)&lt;0.1,,IF((L23*60+N23)&gt;235,,SUM(0.13279*(POWER((235-(L23*60+N23)),1.85)))))</f>
        <v>192.89225876825228</v>
      </c>
      <c r="P23" s="8">
        <f>SUM(E23,G23,I23,K23,O23)</f>
        <v>589.7450159781594</v>
      </c>
      <c r="S23" s="1"/>
      <c r="T23" s="1"/>
    </row>
    <row r="24" spans="1:16" ht="12.75">
      <c r="A24" s="37"/>
      <c r="B24" s="59" t="s">
        <v>61</v>
      </c>
      <c r="C24" s="60" t="s">
        <v>58</v>
      </c>
      <c r="D24" s="25">
        <v>32</v>
      </c>
      <c r="E24" s="38">
        <f>IF(D24&lt;10,,IF(D24&lt;10,,SUM(5.33*(POWER((D24-10),1.1)))))</f>
        <v>159.73208402209195</v>
      </c>
      <c r="F24" s="5">
        <v>10.34</v>
      </c>
      <c r="G24" s="38">
        <f>IF(F24&lt;0.1,,IF(F24&gt;11.5,,SUM(58.015*(POWER((11.5-F24),1.81)))))</f>
        <v>75.89431702281152</v>
      </c>
      <c r="H24" s="11"/>
      <c r="I24" s="38">
        <f>IF(H24&lt;75,,IF(H24&lt;75,,SUM(0.8465*(POWER((H24-75),1.42)))))</f>
        <v>0</v>
      </c>
      <c r="J24" s="11">
        <v>350</v>
      </c>
      <c r="K24" s="38">
        <f>IF(J24&lt;220,,IF(J24&lt;220,,SUM(0.14354*(POWER((J24-220),1.4)))))</f>
        <v>130.7656374206952</v>
      </c>
      <c r="L24" s="57">
        <v>3</v>
      </c>
      <c r="M24" s="5" t="s">
        <v>9</v>
      </c>
      <c r="N24" s="170">
        <v>0.8</v>
      </c>
      <c r="O24" s="38">
        <f>IF((L24*60+N24)&lt;0.1,,IF((L24*60+N24)&gt;235,,SUM(0.13279*(POWER((235-(L24*60+N24)),1.85)))))</f>
        <v>214.32066640938166</v>
      </c>
      <c r="P24" s="8">
        <f>SUM(E24,G24,I24,K24,O24)</f>
        <v>580.7127048749803</v>
      </c>
    </row>
    <row r="25" spans="1:16" ht="12.75">
      <c r="A25" s="37"/>
      <c r="B25" s="27"/>
      <c r="C25" s="28"/>
      <c r="D25" s="25"/>
      <c r="E25" s="38"/>
      <c r="F25" s="3"/>
      <c r="G25" s="38"/>
      <c r="H25" s="26"/>
      <c r="I25" s="38"/>
      <c r="J25" s="5"/>
      <c r="K25" s="38"/>
      <c r="L25" s="6"/>
      <c r="M25" s="7"/>
      <c r="N25" s="173"/>
      <c r="O25" s="38"/>
      <c r="P25" s="7">
        <f>SUM(P20:P23)</f>
        <v>2628.0998336041075</v>
      </c>
    </row>
    <row r="26" spans="1:16" s="10" customFormat="1" ht="12.75">
      <c r="A26" s="64"/>
      <c r="B26" s="66"/>
      <c r="C26" s="67"/>
      <c r="D26" s="65"/>
      <c r="E26" s="4"/>
      <c r="F26" s="12"/>
      <c r="G26" s="4"/>
      <c r="H26" s="52"/>
      <c r="I26" s="4"/>
      <c r="J26" s="11"/>
      <c r="K26" s="4"/>
      <c r="L26" s="6"/>
      <c r="M26" s="7"/>
      <c r="N26" s="174"/>
      <c r="O26" s="4"/>
      <c r="P26" s="7"/>
    </row>
    <row r="27" spans="1:16" ht="12.75">
      <c r="A27" s="37"/>
      <c r="B27" s="27" t="s">
        <v>63</v>
      </c>
      <c r="C27" s="28" t="s">
        <v>64</v>
      </c>
      <c r="D27" s="5">
        <v>30</v>
      </c>
      <c r="E27" s="38">
        <f>IF(D27&lt;10,,IF(D27&lt;10,,SUM(5.33*(POWER((D27-10),1.1)))))</f>
        <v>143.8335515620019</v>
      </c>
      <c r="F27" s="3">
        <v>9.99</v>
      </c>
      <c r="G27" s="38">
        <f>IF(F27&lt;0.1,,IF(F27&gt;11.5,,SUM(58.015*(POWER((11.5-F27),1.81)))))</f>
        <v>122.31749297641079</v>
      </c>
      <c r="H27" s="26">
        <v>115</v>
      </c>
      <c r="I27" s="38">
        <f>IF(H27&lt;75,,IF(H27&lt;75,,SUM(0.8465*(POWER((H27-75),1.42)))))</f>
        <v>159.4234305055086</v>
      </c>
      <c r="J27" s="26"/>
      <c r="K27" s="38">
        <f>IF(J27&lt;220,,IF(J27&lt;220,,SUM(0.14354*(POWER((J27-220),1.4)))))</f>
        <v>0</v>
      </c>
      <c r="L27" s="6">
        <v>3</v>
      </c>
      <c r="M27" s="7" t="s">
        <v>9</v>
      </c>
      <c r="N27" s="171">
        <v>13.9</v>
      </c>
      <c r="O27" s="38">
        <f>IF((L27*60+N27)&lt;0.1,,IF((L27*60+N27)&gt;235,,SUM(0.13279*(POWER((235-(L27*60+N27)),1.85)))))</f>
        <v>128.46142680922597</v>
      </c>
      <c r="P27" s="8">
        <f>SUM(E27,G27,I27,K27,O27)</f>
        <v>554.0359018531473</v>
      </c>
    </row>
    <row r="28" spans="1:16" ht="12.75">
      <c r="A28" s="37"/>
      <c r="B28" s="27" t="s">
        <v>68</v>
      </c>
      <c r="C28" s="28" t="s">
        <v>64</v>
      </c>
      <c r="D28" s="25">
        <v>23</v>
      </c>
      <c r="E28" s="38">
        <f>IF(D28&lt;10,,IF(D28&lt;10,,SUM(5.33*(POWER((D28-10),1.1)))))</f>
        <v>89.54985697790386</v>
      </c>
      <c r="F28" s="3">
        <v>9.71</v>
      </c>
      <c r="G28" s="38">
        <f>IF(F28&lt;0.1,,IF(F28&gt;11.5,,SUM(58.015*(POWER((11.5-F28),1.81)))))</f>
        <v>166.41952674555282</v>
      </c>
      <c r="H28" s="4"/>
      <c r="I28" s="38">
        <f>IF(H28&lt;75,,IF(H28&lt;75,,SUM(0.8465*(POWER((H28-75),1.42)))))</f>
        <v>0</v>
      </c>
      <c r="J28" s="26">
        <v>388</v>
      </c>
      <c r="K28" s="38">
        <f>IF(J28&lt;220,,IF(J28&lt;220,,SUM(0.14354*(POWER((J28-220),1.4)))))</f>
        <v>187.24314898245373</v>
      </c>
      <c r="L28" s="6">
        <v>3</v>
      </c>
      <c r="M28" s="7" t="s">
        <v>9</v>
      </c>
      <c r="N28" s="171">
        <v>29.7</v>
      </c>
      <c r="O28" s="38">
        <f>IF((L28*60+N28)&lt;0.1,,IF((L28*60+N28)&gt;235,,SUM(0.13279*(POWER((235-(L28*60+N28)),1.85)))))</f>
        <v>52.35260965027215</v>
      </c>
      <c r="P28" s="8">
        <f>SUM(E28,G28,I28,K28,O28)</f>
        <v>495.56514235618255</v>
      </c>
    </row>
    <row r="29" spans="1:16" ht="12.75">
      <c r="A29" s="37"/>
      <c r="B29" s="27" t="s">
        <v>65</v>
      </c>
      <c r="C29" s="28" t="s">
        <v>64</v>
      </c>
      <c r="D29" s="25">
        <v>24.5</v>
      </c>
      <c r="E29" s="38">
        <f>IF(D29&lt;10,,IF(D29&lt;10,,SUM(5.33*(POWER((D29-10),1.1)))))</f>
        <v>100.97921994424331</v>
      </c>
      <c r="F29" s="3">
        <v>10.3</v>
      </c>
      <c r="G29" s="38">
        <f>IF(F29&lt;0.1,,IF(F29&gt;11.5,,SUM(58.015*(POWER((11.5-F29),1.81)))))</f>
        <v>80.69717880319182</v>
      </c>
      <c r="H29" s="4">
        <v>110</v>
      </c>
      <c r="I29" s="38">
        <f>IF(H29&lt;75,,IF(H29&lt;75,,SUM(0.8465*(POWER((H29-75),1.42)))))</f>
        <v>131.887484626905</v>
      </c>
      <c r="J29" s="5"/>
      <c r="K29" s="38">
        <f>IF(J29&lt;220,,IF(J29&lt;220,,SUM(0.14354*(POWER((J29-220),1.4)))))</f>
        <v>0</v>
      </c>
      <c r="L29" s="6">
        <v>3</v>
      </c>
      <c r="M29" s="7" t="s">
        <v>9</v>
      </c>
      <c r="N29" s="170">
        <v>29.4</v>
      </c>
      <c r="O29" s="38">
        <f>IF((L29*60+N29)&lt;0.1,,IF((L29*60+N29)&gt;235,,SUM(0.13279*(POWER((235-(L29*60+N29)),1.85)))))</f>
        <v>53.50684043186593</v>
      </c>
      <c r="P29" s="8">
        <f>SUM(E29,G29,I29,K29,O29)</f>
        <v>367.0707238062061</v>
      </c>
    </row>
    <row r="30" spans="1:16" ht="12.75">
      <c r="A30" s="37"/>
      <c r="B30" s="27" t="s">
        <v>66</v>
      </c>
      <c r="C30" s="28" t="s">
        <v>64</v>
      </c>
      <c r="D30" s="25">
        <v>39</v>
      </c>
      <c r="E30" s="38">
        <f>IF(D30&lt;10,,IF(D30&lt;10,,SUM(5.33*(POWER((D30-10),1.1)))))</f>
        <v>216.45369640771116</v>
      </c>
      <c r="F30" s="3">
        <v>9.87</v>
      </c>
      <c r="G30" s="38">
        <f>IF(F30&lt;0.1,,IF(F30&gt;11.5,,SUM(58.015*(POWER((11.5-F30),1.81)))))</f>
        <v>140.47526516409712</v>
      </c>
      <c r="H30" s="4"/>
      <c r="I30" s="38">
        <f>IF(H30&lt;75,,IF(H30&lt;75,,SUM(0.8465*(POWER((H30-75),1.42)))))</f>
        <v>0</v>
      </c>
      <c r="J30" s="4">
        <v>230</v>
      </c>
      <c r="K30" s="38">
        <f>IF(J30&lt;220,,IF(J30&lt;220,,SUM(0.14354*(POWER((J30-220),1.4)))))</f>
        <v>3.605561783788851</v>
      </c>
      <c r="L30" s="6">
        <v>3</v>
      </c>
      <c r="M30" s="7" t="s">
        <v>9</v>
      </c>
      <c r="N30" s="170">
        <v>53.8</v>
      </c>
      <c r="O30" s="38">
        <f>IF((L30*60+N30)&lt;0.1,,IF((L30*60+N30)&gt;235,,SUM(0.13279*(POWER((235-(L30*60+N30)),1.85)))))</f>
        <v>0.18605899727524153</v>
      </c>
      <c r="P30" s="8">
        <f>SUM(E30,G30,I30,K30,O30)</f>
        <v>360.7205823528724</v>
      </c>
    </row>
    <row r="31" spans="1:16" ht="12.75">
      <c r="A31" s="37"/>
      <c r="B31" s="27" t="s">
        <v>67</v>
      </c>
      <c r="C31" s="28" t="s">
        <v>64</v>
      </c>
      <c r="D31" s="25">
        <v>23</v>
      </c>
      <c r="E31" s="38">
        <f>IF(D31&lt;10,,IF(D31&lt;10,,SUM(5.33*(POWER((D31-10),1.1)))))</f>
        <v>89.54985697790386</v>
      </c>
      <c r="F31" s="3">
        <v>10.3</v>
      </c>
      <c r="G31" s="38">
        <f>IF(F31&lt;0.1,,IF(F31&gt;11.5,,SUM(58.015*(POWER((11.5-F31),1.81)))))</f>
        <v>80.69717880319182</v>
      </c>
      <c r="H31" s="4"/>
      <c r="I31" s="38">
        <f>IF(H31&lt;75,,IF(H31&lt;75,,SUM(0.8465*(POWER((H31-75),1.42)))))</f>
        <v>0</v>
      </c>
      <c r="J31" s="26">
        <v>302</v>
      </c>
      <c r="K31" s="38">
        <f>IF(J31&lt;220,,IF(J31&lt;220,,SUM(0.14354*(POWER((J31-220),1.4)))))</f>
        <v>68.59813921304973</v>
      </c>
      <c r="L31" s="6">
        <v>3</v>
      </c>
      <c r="M31" s="7" t="s">
        <v>9</v>
      </c>
      <c r="N31" s="171">
        <v>32.1</v>
      </c>
      <c r="O31" s="38">
        <f>IF((L31*60+N31)&lt;0.1,,IF((L31*60+N31)&gt;235,,SUM(0.13279*(POWER((235-(L31*60+N31)),1.85)))))</f>
        <v>43.53725196166271</v>
      </c>
      <c r="P31" s="8">
        <f>SUM(E31,G31,I31,K31,O31)</f>
        <v>282.3824269558081</v>
      </c>
    </row>
    <row r="32" spans="1:16" ht="12.75">
      <c r="A32" s="37"/>
      <c r="B32" s="27"/>
      <c r="C32" s="28"/>
      <c r="D32" s="25"/>
      <c r="E32" s="38"/>
      <c r="F32" s="3"/>
      <c r="G32" s="38"/>
      <c r="H32" s="4"/>
      <c r="I32" s="38"/>
      <c r="J32" s="5"/>
      <c r="K32" s="38"/>
      <c r="L32" s="6"/>
      <c r="M32" s="7"/>
      <c r="N32" s="173"/>
      <c r="O32" s="38"/>
      <c r="P32" s="7">
        <f>SUM(P27:P30)</f>
        <v>1777.3923503684082</v>
      </c>
    </row>
    <row r="33" spans="1:16" s="10" customFormat="1" ht="12.75">
      <c r="A33" s="64"/>
      <c r="B33" s="66"/>
      <c r="C33" s="67"/>
      <c r="D33" s="65"/>
      <c r="E33" s="4"/>
      <c r="F33" s="12"/>
      <c r="G33" s="4"/>
      <c r="H33" s="4"/>
      <c r="I33" s="4"/>
      <c r="J33" s="11"/>
      <c r="K33" s="4"/>
      <c r="L33" s="6"/>
      <c r="M33" s="7"/>
      <c r="N33" s="174"/>
      <c r="O33" s="4"/>
      <c r="P33" s="7"/>
    </row>
    <row r="34" spans="1:16" ht="12.75">
      <c r="A34" s="37"/>
      <c r="B34" s="27" t="s">
        <v>72</v>
      </c>
      <c r="C34" s="28" t="s">
        <v>70</v>
      </c>
      <c r="D34" s="26">
        <v>42</v>
      </c>
      <c r="E34" s="38">
        <f>IF(D34&lt;10,,IF(D34&lt;10,,SUM(5.33*(POWER((D34-10),1.1)))))</f>
        <v>241.20826519835524</v>
      </c>
      <c r="F34" s="3">
        <v>9.45</v>
      </c>
      <c r="G34" s="38">
        <f>IF(F34&lt;0.1,,IF(F34&gt;11.5,,SUM(58.015*(POWER((11.5-F34),1.81)))))</f>
        <v>212.7231645455602</v>
      </c>
      <c r="H34" s="4"/>
      <c r="I34" s="38">
        <f>IF(H34&lt;75,,IF(H34&lt;75,,SUM(0.8465*(POWER((H34-75),1.42)))))</f>
        <v>0</v>
      </c>
      <c r="J34" s="26">
        <v>404</v>
      </c>
      <c r="K34" s="38">
        <f>IF(J34&lt;220,,IF(J34&lt;220,,SUM(0.14354*(POWER((J34-220),1.4)))))</f>
        <v>212.67571135874587</v>
      </c>
      <c r="L34" s="6">
        <v>2</v>
      </c>
      <c r="M34" s="7"/>
      <c r="N34" s="170">
        <v>49.4</v>
      </c>
      <c r="O34" s="38">
        <f>IF((L34*60+N34)&lt;0.1,,IF((L34*60+N34)&gt;235,,SUM(0.13279*(POWER((235-(L34*60+N34)),1.85)))))</f>
        <v>305.0966743686476</v>
      </c>
      <c r="P34" s="8">
        <f>SUM(E34,G34,I34,K34,O34)</f>
        <v>971.7038154713089</v>
      </c>
    </row>
    <row r="35" spans="1:16" ht="12.75">
      <c r="A35" s="37"/>
      <c r="B35" s="27" t="s">
        <v>74</v>
      </c>
      <c r="C35" s="28" t="s">
        <v>70</v>
      </c>
      <c r="D35" s="25">
        <v>33</v>
      </c>
      <c r="E35" s="38">
        <f>IF(D35&lt;10,,IF(D35&lt;10,,SUM(5.33*(POWER((D35-10),1.1)))))</f>
        <v>167.73659728495315</v>
      </c>
      <c r="F35" s="3">
        <v>9.67</v>
      </c>
      <c r="G35" s="38">
        <f>IF(F35&lt;0.1,,IF(F35&gt;11.5,,SUM(58.015*(POWER((11.5-F35),1.81)))))</f>
        <v>173.211518473226</v>
      </c>
      <c r="H35" s="4">
        <v>130</v>
      </c>
      <c r="I35" s="38">
        <f>IF(H35&lt;75,,IF(H35&lt;75,,SUM(0.8465*(POWER((H35-75),1.42)))))</f>
        <v>250.57744780652234</v>
      </c>
      <c r="J35" s="4"/>
      <c r="K35" s="38">
        <f>IF(J35&lt;220,,IF(J35&lt;220,,SUM(0.14354*(POWER((J35-220),1.4)))))</f>
        <v>0</v>
      </c>
      <c r="L35" s="6">
        <v>3</v>
      </c>
      <c r="M35" s="7" t="s">
        <v>9</v>
      </c>
      <c r="N35" s="170">
        <v>10.6</v>
      </c>
      <c r="O35" s="38">
        <f>IF((L35*60+N35)&lt;0.1,,IF((L35*60+N35)&gt;235,,SUM(0.13279*(POWER((235-(L35*60+N35)),1.85)))))</f>
        <v>148.19169504820647</v>
      </c>
      <c r="P35" s="8">
        <f>SUM(E35,G35,I35,K35,O35)</f>
        <v>739.717258612908</v>
      </c>
    </row>
    <row r="36" spans="1:16" ht="12.75">
      <c r="A36" s="37"/>
      <c r="B36" s="27" t="s">
        <v>71</v>
      </c>
      <c r="C36" s="28" t="s">
        <v>70</v>
      </c>
      <c r="D36" s="5">
        <v>36</v>
      </c>
      <c r="E36" s="38">
        <f>IF(D36&lt;10,,IF(D36&lt;10,,SUM(5.33*(POWER((D36-10),1.1)))))</f>
        <v>191.95432056567572</v>
      </c>
      <c r="F36" s="3">
        <v>9.52</v>
      </c>
      <c r="G36" s="38">
        <f>IF(F36&lt;0.1,,IF(F36&gt;11.5,,SUM(58.015*(POWER((11.5-F36),1.81)))))</f>
        <v>199.75805050106462</v>
      </c>
      <c r="H36" s="4">
        <v>120</v>
      </c>
      <c r="I36" s="38">
        <f>IF(H36&lt;75,,IF(H36&lt;75,,SUM(0.8465*(POWER((H36-75),1.42)))))</f>
        <v>188.44678475981837</v>
      </c>
      <c r="J36" s="4"/>
      <c r="K36" s="38">
        <f>IF(J36&lt;220,,IF(J36&lt;220,,SUM(0.14354*(POWER((J36-220),1.4)))))</f>
        <v>0</v>
      </c>
      <c r="L36" s="6">
        <v>3</v>
      </c>
      <c r="M36" s="7" t="s">
        <v>9</v>
      </c>
      <c r="N36" s="170">
        <v>12.6</v>
      </c>
      <c r="O36" s="38">
        <f>IF((L36*60+N36)&lt;0.1,,IF((L36*60+N36)&gt;235,,SUM(0.13279*(POWER((235-(L36*60+N36)),1.85)))))</f>
        <v>136.0793435615469</v>
      </c>
      <c r="P36" s="8">
        <f>SUM(E36,G36,I36,K36,O36)</f>
        <v>716.2384993881057</v>
      </c>
    </row>
    <row r="37" spans="1:16" ht="12.75">
      <c r="A37" s="37"/>
      <c r="B37" s="27" t="s">
        <v>69</v>
      </c>
      <c r="C37" s="28" t="s">
        <v>70</v>
      </c>
      <c r="D37" s="26">
        <v>27.5</v>
      </c>
      <c r="E37" s="38">
        <f>IF(D37&lt;10,,IF(D37&lt;10,,SUM(5.33*(POWER((D37-10),1.1)))))</f>
        <v>124.18497739104117</v>
      </c>
      <c r="F37" s="3">
        <v>9.79</v>
      </c>
      <c r="G37" s="38">
        <f>IF(F37&lt;0.1,,IF(F37&gt;11.5,,SUM(58.015*(POWER((11.5-F37),1.81)))))</f>
        <v>153.20158426844776</v>
      </c>
      <c r="H37" s="4"/>
      <c r="I37" s="38">
        <f>IF(H37&lt;75,,IF(H37&lt;75,,SUM(0.8465*(POWER((H37-75),1.42)))))</f>
        <v>0</v>
      </c>
      <c r="J37" s="26">
        <v>350</v>
      </c>
      <c r="K37" s="38">
        <f>IF(J37&lt;220,,IF(J37&lt;220,,SUM(0.14354*(POWER((J37-220),1.4)))))</f>
        <v>130.7656374206952</v>
      </c>
      <c r="L37" s="6">
        <v>3</v>
      </c>
      <c r="M37" s="7" t="s">
        <v>9</v>
      </c>
      <c r="N37" s="170">
        <v>6.1</v>
      </c>
      <c r="O37" s="38">
        <f>IF((L37*60+N37)&lt;0.1,,IF((L37*60+N37)&gt;235,,SUM(0.13279*(POWER((235-(L37*60+N37)),1.85)))))</f>
        <v>177.16860282469057</v>
      </c>
      <c r="P37" s="8">
        <f>SUM(E37,G37,I37,K37,O37)</f>
        <v>585.3208019048748</v>
      </c>
    </row>
    <row r="38" spans="1:16" ht="12.75">
      <c r="A38" s="37"/>
      <c r="B38" s="27" t="s">
        <v>73</v>
      </c>
      <c r="C38" s="28" t="s">
        <v>70</v>
      </c>
      <c r="D38" s="5">
        <v>22</v>
      </c>
      <c r="E38" s="38">
        <f>IF(D38&lt;10,,IF(D38&lt;10,,SUM(5.33*(POWER((D38-10),1.1)))))</f>
        <v>82.00240310099674</v>
      </c>
      <c r="F38" s="3">
        <v>9.9</v>
      </c>
      <c r="G38" s="38">
        <f>IF(F38&lt;0.1,,IF(F38&gt;11.5,,SUM(58.015*(POWER((11.5-F38),1.81)))))</f>
        <v>135.8305518648132</v>
      </c>
      <c r="H38" s="26">
        <v>0</v>
      </c>
      <c r="I38" s="38">
        <f>IF(H38&lt;75,,IF(H38&lt;75,,SUM(0.8465*(POWER((H38-75),1.42)))))</f>
        <v>0</v>
      </c>
      <c r="J38" s="5"/>
      <c r="K38" s="38">
        <f>IF(J38&lt;220,,IF(J38&lt;220,,SUM(0.14354*(POWER((J38-220),1.4)))))</f>
        <v>0</v>
      </c>
      <c r="L38" s="6">
        <v>3</v>
      </c>
      <c r="M38" s="7" t="s">
        <v>9</v>
      </c>
      <c r="N38" s="172">
        <v>0.2</v>
      </c>
      <c r="O38" s="38">
        <f>IF((L38*60+N38)&lt;0.1,,IF((L38*60+N38)&gt;235,,SUM(0.13279*(POWER((235-(L38*60+N38)),1.85)))))</f>
        <v>218.73052940346702</v>
      </c>
      <c r="P38" s="8">
        <f>SUM(E38,G38,I38,K38,O38)</f>
        <v>436.563484369277</v>
      </c>
    </row>
    <row r="39" spans="1:16" ht="12.75">
      <c r="A39" s="37"/>
      <c r="B39" s="27"/>
      <c r="C39" s="28"/>
      <c r="D39" s="26"/>
      <c r="E39" s="38"/>
      <c r="F39" s="3"/>
      <c r="G39" s="38"/>
      <c r="H39" s="4"/>
      <c r="I39" s="38"/>
      <c r="J39" s="26"/>
      <c r="K39" s="38"/>
      <c r="L39" s="6"/>
      <c r="M39" s="7"/>
      <c r="N39" s="170"/>
      <c r="O39" s="38"/>
      <c r="P39" s="7">
        <f>SUM(P34:P37)</f>
        <v>3012.980375377197</v>
      </c>
    </row>
    <row r="40" spans="1:16" s="10" customFormat="1" ht="12.75">
      <c r="A40" s="64"/>
      <c r="B40" s="66"/>
      <c r="C40" s="67"/>
      <c r="D40" s="52"/>
      <c r="E40" s="4"/>
      <c r="F40" s="12"/>
      <c r="G40" s="4"/>
      <c r="H40" s="4"/>
      <c r="I40" s="4"/>
      <c r="J40" s="52"/>
      <c r="K40" s="4"/>
      <c r="L40" s="6"/>
      <c r="M40" s="7"/>
      <c r="N40" s="174"/>
      <c r="O40" s="4"/>
      <c r="P40" s="7"/>
    </row>
    <row r="41" spans="1:16" ht="12.75">
      <c r="A41" s="37"/>
      <c r="B41" s="23" t="s">
        <v>77</v>
      </c>
      <c r="C41" s="28" t="s">
        <v>76</v>
      </c>
      <c r="D41" s="26">
        <v>35</v>
      </c>
      <c r="E41" s="38">
        <f>IF(D41&lt;10,,IF(D41&lt;10,,SUM(5.33*(POWER((D41-10),1.1)))))</f>
        <v>183.8489773897069</v>
      </c>
      <c r="F41" s="5">
        <v>9.3</v>
      </c>
      <c r="G41" s="38">
        <f>IF(F41&lt;0.1,,IF(F41&gt;11.5,,SUM(58.015*(POWER((11.5-F41),1.81)))))</f>
        <v>241.72710390843406</v>
      </c>
      <c r="H41" s="11">
        <v>120</v>
      </c>
      <c r="I41" s="38">
        <f>IF(H41&lt;75,,IF(H41&lt;75,,SUM(0.8465*(POWER((H41-75),1.42)))))</f>
        <v>188.44678475981837</v>
      </c>
      <c r="J41" s="5"/>
      <c r="K41" s="38">
        <f>IF(J41&lt;220,,IF(J41&lt;220,,SUM(0.14354*(POWER((J41-220),1.4)))))</f>
        <v>0</v>
      </c>
      <c r="L41" s="57">
        <v>2</v>
      </c>
      <c r="M41" s="5" t="s">
        <v>9</v>
      </c>
      <c r="N41" s="171">
        <v>38.9</v>
      </c>
      <c r="O41" s="38">
        <f>IF((L41*60+N41)&lt;0.1,,IF((L41*60+N41)&gt;235,,SUM(0.13279*(POWER((235-(L41*60+N41)),1.85)))))</f>
        <v>401.5383091988479</v>
      </c>
      <c r="P41" s="8">
        <f>SUM(E41,G41,I41,K41,O41)</f>
        <v>1015.5611752568072</v>
      </c>
    </row>
    <row r="42" spans="1:16" ht="12.75">
      <c r="A42" s="37"/>
      <c r="B42" s="59" t="s">
        <v>75</v>
      </c>
      <c r="C42" s="60" t="s">
        <v>76</v>
      </c>
      <c r="D42" s="32">
        <v>35</v>
      </c>
      <c r="E42" s="38">
        <f>IF(D42&lt;10,,IF(D42&lt;10,,SUM(5.33*(POWER((D42-10),1.1)))))</f>
        <v>183.8489773897069</v>
      </c>
      <c r="F42" s="3">
        <v>9.67</v>
      </c>
      <c r="G42" s="38">
        <f>IF(F42&lt;0.1,,IF(F42&gt;11.5,,SUM(58.015*(POWER((11.5-F42),1.81)))))</f>
        <v>173.211518473226</v>
      </c>
      <c r="H42" s="4">
        <v>136</v>
      </c>
      <c r="I42" s="38">
        <f>IF(H42&lt;75,,IF(H42&lt;75,,SUM(0.8465*(POWER((H42-75),1.42)))))</f>
        <v>290.26543855821745</v>
      </c>
      <c r="J42" s="26"/>
      <c r="K42" s="38">
        <f>IF(J42&lt;220,,IF(J42&lt;220,,SUM(0.14354*(POWER((J42-220),1.4)))))</f>
        <v>0</v>
      </c>
      <c r="L42" s="6">
        <v>2</v>
      </c>
      <c r="M42" s="7" t="s">
        <v>9</v>
      </c>
      <c r="N42" s="170">
        <v>52.3</v>
      </c>
      <c r="O42" s="38">
        <f>IF((L42*60+N42)&lt;0.1,,IF((L42*60+N42)&gt;235,,SUM(0.13279*(POWER((235-(L42*60+N42)),1.85)))))</f>
        <v>280.614637735896</v>
      </c>
      <c r="P42" s="8">
        <f>SUM(E42,G42,I42,K42,O42)</f>
        <v>927.9405721570463</v>
      </c>
    </row>
    <row r="43" spans="1:16" ht="12.75">
      <c r="A43" s="37"/>
      <c r="B43" s="27" t="s">
        <v>80</v>
      </c>
      <c r="C43" s="28" t="s">
        <v>76</v>
      </c>
      <c r="D43" s="29">
        <v>31.5</v>
      </c>
      <c r="E43" s="38">
        <f>IF(D43&lt;10,,IF(D43&lt;10,,SUM(5.33*(POWER((D43-10),1.1)))))</f>
        <v>155.74335104315495</v>
      </c>
      <c r="F43" s="3">
        <v>9.58</v>
      </c>
      <c r="G43" s="38">
        <f>IF(F43&lt;0.1,,IF(F43&gt;11.5,,SUM(58.015*(POWER((11.5-F43),1.81)))))</f>
        <v>188.93634975042775</v>
      </c>
      <c r="H43" s="26"/>
      <c r="I43" s="38">
        <f>IF(H43&lt;75,,IF(H43&lt;75,,SUM(0.8465*(POWER((H43-75),1.42)))))</f>
        <v>0</v>
      </c>
      <c r="J43" s="5">
        <v>340</v>
      </c>
      <c r="K43" s="38">
        <f>IF(J43&lt;220,,IF(J43&lt;220,,SUM(0.14354*(POWER((J43-220),1.4)))))</f>
        <v>116.90327727158001</v>
      </c>
      <c r="L43" s="6">
        <v>2</v>
      </c>
      <c r="M43" s="7" t="s">
        <v>9</v>
      </c>
      <c r="N43" s="170">
        <v>49.7</v>
      </c>
      <c r="O43" s="38">
        <f>IF((L43*60+N43)&lt;0.1,,IF((L43*60+N43)&gt;235,,SUM(0.13279*(POWER((235-(L43*60+N43)),1.85)))))</f>
        <v>302.520462902749</v>
      </c>
      <c r="P43" s="8">
        <f>SUM(E43,G43,I43,K43,O43)</f>
        <v>764.1034409679116</v>
      </c>
    </row>
    <row r="44" spans="1:16" ht="12.75">
      <c r="A44" s="37"/>
      <c r="B44" s="27" t="s">
        <v>79</v>
      </c>
      <c r="C44" s="28" t="s">
        <v>76</v>
      </c>
      <c r="D44" s="25">
        <v>23.5</v>
      </c>
      <c r="E44" s="38">
        <f>IF(D44&lt;10,,IF(D44&lt;10,,SUM(5.33*(POWER((D44-10),1.1)))))</f>
        <v>93.34570806906267</v>
      </c>
      <c r="F44" s="3">
        <v>10.43</v>
      </c>
      <c r="G44" s="38">
        <f>IF(F44&lt;0.1,,IF(F44&gt;11.5,,SUM(58.015*(POWER((11.5-F44),1.81)))))</f>
        <v>65.57298201184854</v>
      </c>
      <c r="H44" s="26"/>
      <c r="I44" s="38">
        <f>IF(H44&lt;75,,IF(H44&lt;75,,SUM(0.8465*(POWER((H44-75),1.42)))))</f>
        <v>0</v>
      </c>
      <c r="J44" s="5">
        <v>310</v>
      </c>
      <c r="K44" s="38">
        <f>IF(J44&lt;220,,IF(J44&lt;220,,SUM(0.14354*(POWER((J44-220),1.4)))))</f>
        <v>78.14702602822491</v>
      </c>
      <c r="L44" s="6">
        <v>3</v>
      </c>
      <c r="M44" s="7" t="s">
        <v>9</v>
      </c>
      <c r="N44" s="172">
        <v>22.7</v>
      </c>
      <c r="O44" s="38">
        <f>IF((L44*60+N44)&lt;0.1,,IF((L44*60+N44)&gt;235,,SUM(0.13279*(POWER((235-(L44*60+N44)),1.85)))))</f>
        <v>82.26025230338522</v>
      </c>
      <c r="P44" s="8">
        <f>SUM(E44,G44,I44,K44,O44)</f>
        <v>319.3259684125213</v>
      </c>
    </row>
    <row r="45" spans="1:16" ht="12.75">
      <c r="A45" s="37"/>
      <c r="B45" s="24" t="s">
        <v>78</v>
      </c>
      <c r="C45" s="55" t="s">
        <v>76</v>
      </c>
      <c r="D45" s="25">
        <v>30</v>
      </c>
      <c r="E45" s="38">
        <f>IF(D45&lt;10,,IF(D45&lt;10,,SUM(5.33*(POWER((D45-10),1.1)))))</f>
        <v>143.8335515620019</v>
      </c>
      <c r="F45" s="3">
        <v>10.95</v>
      </c>
      <c r="G45" s="38">
        <f>IF(F45&lt;0.1,,IF(F45&gt;11.5,,SUM(58.015*(POWER((11.5-F45),1.81)))))</f>
        <v>19.660599869425464</v>
      </c>
      <c r="H45" s="4"/>
      <c r="I45" s="38">
        <f>IF(H45&lt;75,,IF(H45&lt;75,,SUM(0.8465*(POWER((H45-75),1.42)))))</f>
        <v>0</v>
      </c>
      <c r="J45" s="5">
        <v>318</v>
      </c>
      <c r="K45" s="38">
        <f>IF(J45&lt;220,,IF(J45&lt;220,,SUM(0.14354*(POWER((J45-220),1.4)))))</f>
        <v>88.04190841977281</v>
      </c>
      <c r="L45" s="57">
        <v>3</v>
      </c>
      <c r="M45" s="7" t="s">
        <v>9</v>
      </c>
      <c r="N45" s="177">
        <v>57.6</v>
      </c>
      <c r="O45" s="38">
        <f>IF((L45*60+N45)&lt;0.1,,IF((L45*60+N45)&gt;235,,SUM(0.13279*(POWER((235-(L45*60+N45)),1.85)))))</f>
        <v>0</v>
      </c>
      <c r="P45" s="8">
        <f>SUM(E45,G45,I45,K45,O45)</f>
        <v>251.53605985120015</v>
      </c>
    </row>
    <row r="46" spans="1:16" ht="12.75">
      <c r="A46" s="37"/>
      <c r="B46" s="23"/>
      <c r="C46" s="28"/>
      <c r="D46" s="25"/>
      <c r="E46" s="38"/>
      <c r="F46" s="3"/>
      <c r="G46" s="38"/>
      <c r="H46" s="26"/>
      <c r="I46" s="38"/>
      <c r="J46" s="5"/>
      <c r="K46" s="38"/>
      <c r="L46" s="6"/>
      <c r="M46" s="7"/>
      <c r="N46" s="173"/>
      <c r="O46" s="38"/>
      <c r="P46" s="7">
        <f>SUM(P41:P44)</f>
        <v>3026.931156794287</v>
      </c>
    </row>
    <row r="47" spans="1:16" s="10" customFormat="1" ht="12.75">
      <c r="A47" s="64"/>
      <c r="B47" s="66"/>
      <c r="C47" s="67"/>
      <c r="D47" s="65"/>
      <c r="E47" s="4"/>
      <c r="F47" s="12"/>
      <c r="G47" s="4"/>
      <c r="H47" s="52"/>
      <c r="I47" s="4"/>
      <c r="J47" s="11"/>
      <c r="K47" s="4"/>
      <c r="L47" s="6"/>
      <c r="M47" s="7"/>
      <c r="N47" s="174"/>
      <c r="O47" s="4"/>
      <c r="P47" s="7"/>
    </row>
    <row r="48" spans="1:16" ht="12.75">
      <c r="A48" s="37"/>
      <c r="B48" s="27" t="s">
        <v>81</v>
      </c>
      <c r="C48" s="28" t="s">
        <v>82</v>
      </c>
      <c r="D48" s="26">
        <v>42</v>
      </c>
      <c r="E48" s="38">
        <f>IF(D48&lt;10,,IF(D48&lt;10,,SUM(5.33*(POWER((D48-10),1.1)))))</f>
        <v>241.20826519835524</v>
      </c>
      <c r="F48" s="5">
        <v>9.6</v>
      </c>
      <c r="G48" s="38">
        <f>IF(F48&lt;0.1,,IF(F48&gt;11.5,,SUM(58.015*(POWER((11.5-F48),1.81)))))</f>
        <v>185.38915045728496</v>
      </c>
      <c r="H48" s="26">
        <v>130</v>
      </c>
      <c r="I48" s="38">
        <f>IF(H48&lt;75,,IF(H48&lt;75,,SUM(0.8465*(POWER((H48-75),1.42)))))</f>
        <v>250.57744780652234</v>
      </c>
      <c r="J48" s="5"/>
      <c r="K48" s="38">
        <f>IF(J48&lt;220,,IF(J48&lt;220,,SUM(0.14354*(POWER((J48-220),1.4)))))</f>
        <v>0</v>
      </c>
      <c r="L48" s="57">
        <v>2</v>
      </c>
      <c r="M48" s="5" t="s">
        <v>9</v>
      </c>
      <c r="N48" s="170">
        <v>44.2</v>
      </c>
      <c r="O48" s="38">
        <f>IF((L48*60+N48)&lt;0.1,,IF((L48*60+N48)&gt;235,,SUM(0.13279*(POWER((235-(L48*60+N48)),1.85)))))</f>
        <v>351.3394342479339</v>
      </c>
      <c r="P48" s="8">
        <f>SUM(E48,G48,I48,K48,O48)</f>
        <v>1028.5142977100963</v>
      </c>
    </row>
    <row r="49" spans="1:16" ht="12.75">
      <c r="A49" s="37"/>
      <c r="B49" s="59" t="s">
        <v>85</v>
      </c>
      <c r="C49" s="60" t="s">
        <v>82</v>
      </c>
      <c r="D49" s="26">
        <v>37</v>
      </c>
      <c r="E49" s="38">
        <f>IF(D49&lt;10,,IF(D49&lt;10,,SUM(5.33*(POWER((D49-10),1.1)))))</f>
        <v>200.09090550016262</v>
      </c>
      <c r="F49" s="3">
        <v>9.15</v>
      </c>
      <c r="G49" s="38">
        <f>IF(F49&lt;0.1,,IF(F49&gt;11.5,,SUM(58.015*(POWER((11.5-F49),1.81)))))</f>
        <v>272.37869029692564</v>
      </c>
      <c r="H49" s="26"/>
      <c r="I49" s="38">
        <f>IF(H49&lt;75,,IF(H49&lt;75,,SUM(0.8465*(POWER((H49-75),1.42)))))</f>
        <v>0</v>
      </c>
      <c r="J49" s="5">
        <v>425</v>
      </c>
      <c r="K49" s="38">
        <f>IF(J49&lt;220,,IF(J49&lt;220,,SUM(0.14354*(POWER((J49-220),1.4)))))</f>
        <v>247.41632247019186</v>
      </c>
      <c r="L49" s="6">
        <v>2</v>
      </c>
      <c r="M49" s="7" t="s">
        <v>9</v>
      </c>
      <c r="N49" s="170">
        <v>56.1</v>
      </c>
      <c r="O49" s="38">
        <f>IF((L49*60+N49)&lt;0.1,,IF((L49*60+N49)&gt;235,,SUM(0.13279*(POWER((235-(L49*60+N49)),1.85)))))</f>
        <v>249.96469096226735</v>
      </c>
      <c r="P49" s="8">
        <f>SUM(E49,G49,I49,K49,O49)</f>
        <v>969.8506092295474</v>
      </c>
    </row>
    <row r="50" spans="1:16" ht="12.75">
      <c r="A50" s="37"/>
      <c r="B50" s="62" t="s">
        <v>84</v>
      </c>
      <c r="C50" s="55" t="s">
        <v>82</v>
      </c>
      <c r="D50" s="25">
        <v>40</v>
      </c>
      <c r="E50" s="38">
        <f>IF(D50&lt;10,,IF(D50&lt;10,,SUM(5.33*(POWER((D50-10),1.1)))))</f>
        <v>224.6780206547351</v>
      </c>
      <c r="F50" s="3">
        <v>9.55</v>
      </c>
      <c r="G50" s="38">
        <f>IF(F50&lt;0.1,,IF(F50&gt;11.5,,SUM(58.015*(POWER((11.5-F50),1.81)))))</f>
        <v>194.31348601067327</v>
      </c>
      <c r="H50" s="4">
        <v>110</v>
      </c>
      <c r="I50" s="38">
        <f>IF(H50&lt;75,,IF(H50&lt;75,,SUM(0.8465*(POWER((H50-75),1.42)))))</f>
        <v>131.887484626905</v>
      </c>
      <c r="J50" s="26"/>
      <c r="K50" s="38">
        <f>IF(J50&lt;220,,IF(J50&lt;220,,SUM(0.14354*(POWER((J50-220),1.4)))))</f>
        <v>0</v>
      </c>
      <c r="L50" s="116">
        <v>2</v>
      </c>
      <c r="M50" s="7" t="s">
        <v>9</v>
      </c>
      <c r="N50" s="171">
        <v>41.9</v>
      </c>
      <c r="O50" s="38">
        <f>IF((L50*60+N50)&lt;0.1,,IF((L50*60+N50)&gt;235,,SUM(0.13279*(POWER((235-(L50*60+N50)),1.85)))))</f>
        <v>372.74559370108796</v>
      </c>
      <c r="P50" s="8">
        <f>SUM(E50,G50,I50,K50,O50)</f>
        <v>923.6245849934013</v>
      </c>
    </row>
    <row r="51" spans="1:16" ht="12.75">
      <c r="A51" s="37"/>
      <c r="B51" s="27" t="s">
        <v>83</v>
      </c>
      <c r="C51" s="28" t="s">
        <v>82</v>
      </c>
      <c r="D51" s="26">
        <v>21</v>
      </c>
      <c r="E51" s="38">
        <f>IF(D51&lt;10,,IF(D51&lt;10,,SUM(5.33*(POWER((D51-10),1.1)))))</f>
        <v>74.51765209977056</v>
      </c>
      <c r="F51" s="3">
        <v>10.24</v>
      </c>
      <c r="G51" s="38">
        <f>IF(F51&lt;0.1,,IF(F51&gt;11.5,,SUM(58.015*(POWER((11.5-F51),1.81)))))</f>
        <v>88.14769965874359</v>
      </c>
      <c r="H51" s="26"/>
      <c r="I51" s="38">
        <f>IF(H51&lt;75,,IF(H51&lt;75,,SUM(0.8465*(POWER((H51-75),1.42)))))</f>
        <v>0</v>
      </c>
      <c r="J51" s="5">
        <v>356</v>
      </c>
      <c r="K51" s="38">
        <f>IF(J51&lt;220,,IF(J51&lt;220,,SUM(0.14354*(POWER((J51-220),1.4)))))</f>
        <v>139.29239752890982</v>
      </c>
      <c r="L51" s="115">
        <v>2</v>
      </c>
      <c r="M51" s="7" t="s">
        <v>9</v>
      </c>
      <c r="N51" s="178">
        <v>53.6</v>
      </c>
      <c r="O51" s="38">
        <f>IF((L51*60+N51)&lt;0.1,,IF((L51*60+N51)&gt;235,,SUM(0.13279*(POWER((235-(L51*60+N51)),1.85)))))</f>
        <v>269.9459757204158</v>
      </c>
      <c r="P51" s="8">
        <f>SUM(E51,G51,I51,K51,O51)</f>
        <v>571.9037250078397</v>
      </c>
    </row>
    <row r="52" spans="1:16" ht="12.75">
      <c r="A52" s="37"/>
      <c r="B52" s="27" t="s">
        <v>86</v>
      </c>
      <c r="C52" s="28" t="s">
        <v>82</v>
      </c>
      <c r="D52" s="25">
        <v>25</v>
      </c>
      <c r="E52" s="38">
        <f>IF(D52&lt;10,,IF(D52&lt;10,,SUM(5.33*(POWER((D52-10),1.1)))))</f>
        <v>104.81600287202802</v>
      </c>
      <c r="F52" s="3">
        <v>10.4</v>
      </c>
      <c r="G52" s="38">
        <f>IF(F52&lt;0.1,,IF(F52&gt;11.5,,SUM(58.015*(POWER((11.5-F52),1.81)))))</f>
        <v>68.93837732017442</v>
      </c>
      <c r="H52" s="4"/>
      <c r="I52" s="38">
        <f>IF(H52&lt;75,,IF(H52&lt;75,,SUM(0.8465*(POWER((H52-75),1.42)))))</f>
        <v>0</v>
      </c>
      <c r="J52" s="26">
        <v>250</v>
      </c>
      <c r="K52" s="38">
        <f>IF(J52&lt;220,,IF(J52&lt;220,,SUM(0.14354*(POWER((J52-220),1.4)))))</f>
        <v>16.78582528695329</v>
      </c>
      <c r="L52" s="6">
        <v>2</v>
      </c>
      <c r="M52" s="7" t="s">
        <v>9</v>
      </c>
      <c r="N52" s="179">
        <v>54.5</v>
      </c>
      <c r="O52" s="38">
        <f>IF((L52*60+N52)&lt;0.1,,IF((L52*60+N52)&gt;235,,SUM(0.13279*(POWER((235-(L52*60+N52)),1.85)))))</f>
        <v>262.67141523656966</v>
      </c>
      <c r="P52" s="8">
        <f>SUM(E52,G52,I52,K52,O52)</f>
        <v>453.2116207157254</v>
      </c>
    </row>
    <row r="53" spans="1:16" ht="12.75">
      <c r="A53" s="37"/>
      <c r="B53" s="59"/>
      <c r="C53" s="28"/>
      <c r="D53" s="25"/>
      <c r="E53" s="38"/>
      <c r="F53" s="3"/>
      <c r="G53" s="38"/>
      <c r="H53" s="4"/>
      <c r="I53" s="38"/>
      <c r="J53" s="26"/>
      <c r="K53" s="38"/>
      <c r="L53" s="6"/>
      <c r="M53" s="7"/>
      <c r="N53" s="173"/>
      <c r="O53" s="38"/>
      <c r="P53" s="7">
        <f>SUM(P48:P51)</f>
        <v>3493.8932169408845</v>
      </c>
    </row>
    <row r="54" spans="1:16" s="10" customFormat="1" ht="12.75">
      <c r="A54" s="64"/>
      <c r="B54" s="66"/>
      <c r="C54" s="67"/>
      <c r="D54" s="65"/>
      <c r="E54" s="4"/>
      <c r="F54" s="12"/>
      <c r="G54" s="4"/>
      <c r="H54" s="4"/>
      <c r="I54" s="4"/>
      <c r="J54" s="52"/>
      <c r="K54" s="4"/>
      <c r="L54" s="6"/>
      <c r="M54" s="7"/>
      <c r="N54" s="174"/>
      <c r="O54" s="4"/>
      <c r="P54" s="7"/>
    </row>
    <row r="55" spans="1:16" ht="12.75">
      <c r="A55" s="37"/>
      <c r="B55" s="62" t="s">
        <v>90</v>
      </c>
      <c r="C55" s="55" t="s">
        <v>88</v>
      </c>
      <c r="D55" s="5">
        <v>39</v>
      </c>
      <c r="E55" s="38">
        <f>IF(D55&lt;10,,IF(D55&lt;10,,SUM(5.33*(POWER((D55-10),1.1)))))</f>
        <v>216.45369640771116</v>
      </c>
      <c r="F55" s="3">
        <v>9.86</v>
      </c>
      <c r="G55" s="38">
        <f>IF(F55&lt;0.1,,IF(F55&gt;11.5,,SUM(58.015*(POWER((11.5-F55),1.81)))))</f>
        <v>142.0390181445041</v>
      </c>
      <c r="H55" s="26"/>
      <c r="I55" s="38">
        <f>IF(H55&lt;75,,IF(H55&lt;75,,SUM(0.8465*(POWER((H55-75),1.42)))))</f>
        <v>0</v>
      </c>
      <c r="J55" s="5">
        <v>352</v>
      </c>
      <c r="K55" s="38">
        <f>IF(J55&lt;220,,IF(J55&lt;220,,SUM(0.14354*(POWER((J55-220),1.4)))))</f>
        <v>133.59076769570808</v>
      </c>
      <c r="L55" s="58">
        <v>2</v>
      </c>
      <c r="M55" s="7" t="s">
        <v>9</v>
      </c>
      <c r="N55" s="171">
        <v>49.1</v>
      </c>
      <c r="O55" s="38">
        <f>IF((L55*60+N55)&lt;0.1,,IF((L55*60+N55)&gt;235,,SUM(0.13279*(POWER((235-(L55*60+N55)),1.85)))))</f>
        <v>307.6829195802286</v>
      </c>
      <c r="P55" s="8">
        <f>SUM(E55,G55,I55,K55,O55)</f>
        <v>799.766401828152</v>
      </c>
    </row>
    <row r="56" spans="1:16" ht="12.75">
      <c r="A56" s="37"/>
      <c r="B56" s="27" t="s">
        <v>87</v>
      </c>
      <c r="C56" s="28" t="s">
        <v>88</v>
      </c>
      <c r="D56" s="25">
        <v>33</v>
      </c>
      <c r="E56" s="38">
        <f>IF(D56&lt;10,,IF(D56&lt;10,,SUM(5.33*(POWER((D56-10),1.1)))))</f>
        <v>167.73659728495315</v>
      </c>
      <c r="F56" s="3">
        <v>9.44</v>
      </c>
      <c r="G56" s="38">
        <f>IF(F56&lt;0.1,,IF(F56&gt;11.5,,SUM(58.015*(POWER((11.5-F56),1.81)))))</f>
        <v>214.6050638629806</v>
      </c>
      <c r="H56" s="26"/>
      <c r="I56" s="38">
        <f>IF(H56&lt;75,,IF(H56&lt;75,,SUM(0.8465*(POWER((H56-75),1.42)))))</f>
        <v>0</v>
      </c>
      <c r="J56" s="5">
        <v>350</v>
      </c>
      <c r="K56" s="38">
        <f>IF(J56&lt;220,,IF(J56&lt;220,,SUM(0.14354*(POWER((J56-220),1.4)))))</f>
        <v>130.7656374206952</v>
      </c>
      <c r="L56" s="6">
        <v>2</v>
      </c>
      <c r="M56" s="7" t="s">
        <v>9</v>
      </c>
      <c r="N56" s="172">
        <v>57.7</v>
      </c>
      <c r="O56" s="38">
        <f>IF((L56*60+N56)&lt;0.1,,IF((L56*60+N56)&gt;235,,SUM(0.13279*(POWER((235-(L56*60+N56)),1.85)))))</f>
        <v>237.54802365646754</v>
      </c>
      <c r="P56" s="8">
        <f>SUM(E56,G56,I56,K56,O56)</f>
        <v>750.6553222250965</v>
      </c>
    </row>
    <row r="57" spans="1:16" ht="12.75">
      <c r="A57" s="37"/>
      <c r="B57" s="27" t="s">
        <v>92</v>
      </c>
      <c r="C57" s="60" t="s">
        <v>88</v>
      </c>
      <c r="D57" s="26">
        <v>27.5</v>
      </c>
      <c r="E57" s="38">
        <f>IF(D57&lt;10,,IF(D57&lt;10,,SUM(5.33*(POWER((D57-10),1.1)))))</f>
        <v>124.18497739104117</v>
      </c>
      <c r="F57" s="5">
        <v>10.17</v>
      </c>
      <c r="G57" s="38">
        <f>IF(F57&lt;0.1,,IF(F57&gt;11.5,,SUM(58.015*(POWER((11.5-F57),1.81)))))</f>
        <v>97.21018435013843</v>
      </c>
      <c r="H57" s="11">
        <v>125</v>
      </c>
      <c r="I57" s="38">
        <f>IF(H57&lt;75,,IF(H57&lt;75,,SUM(0.8465*(POWER((H57-75),1.42)))))</f>
        <v>218.85897886918931</v>
      </c>
      <c r="J57" s="5"/>
      <c r="K57" s="38">
        <f>IF(J57&lt;220,,IF(J57&lt;220,,SUM(0.14354*(POWER((J57-220),1.4)))))</f>
        <v>0</v>
      </c>
      <c r="L57" s="57">
        <v>2</v>
      </c>
      <c r="M57" s="5" t="s">
        <v>9</v>
      </c>
      <c r="N57" s="170">
        <v>58.8</v>
      </c>
      <c r="O57" s="38">
        <f>IF((L57*60+N57)&lt;0.1,,IF((L57*60+N57)&gt;235,,SUM(0.13279*(POWER((235-(L57*60+N57)),1.85)))))</f>
        <v>229.18044307094596</v>
      </c>
      <c r="P57" s="8">
        <f>SUM(E57,G57,I57,K57,O57)</f>
        <v>669.434583681315</v>
      </c>
    </row>
    <row r="58" spans="1:16" ht="12.75">
      <c r="A58" s="37"/>
      <c r="B58" s="27" t="s">
        <v>91</v>
      </c>
      <c r="C58" s="28" t="s">
        <v>88</v>
      </c>
      <c r="D58" s="5">
        <v>38</v>
      </c>
      <c r="E58" s="38">
        <f>IF(D58&lt;10,,IF(D58&lt;10,,SUM(5.33*(POWER((D58-10),1.1)))))</f>
        <v>208.2576883827944</v>
      </c>
      <c r="F58" s="3">
        <v>10.36</v>
      </c>
      <c r="G58" s="38">
        <f>IF(F58&lt;0.1,,IF(F58&gt;11.5,,SUM(58.015*(POWER((11.5-F58),1.81)))))</f>
        <v>73.5424472226182</v>
      </c>
      <c r="H58" s="4">
        <v>105</v>
      </c>
      <c r="I58" s="38">
        <f>IF(H58&lt;75,,IF(H58&lt;75,,SUM(0.8465*(POWER((H58-75),1.42)))))</f>
        <v>105.95931551623404</v>
      </c>
      <c r="J58" s="29"/>
      <c r="K58" s="38">
        <f>IF(J58&lt;220,,IF(J58&lt;220,,SUM(0.14354*(POWER((J58-220),1.4)))))</f>
        <v>0</v>
      </c>
      <c r="L58" s="6">
        <v>3</v>
      </c>
      <c r="M58" s="7" t="s">
        <v>9</v>
      </c>
      <c r="N58" s="170">
        <v>43.5</v>
      </c>
      <c r="O58" s="38">
        <f>IF((L58*60+N58)&lt;0.1,,IF((L58*60+N58)&gt;235,,SUM(0.13279*(POWER((235-(L58*60+N58)),1.85)))))</f>
        <v>12.174646936017831</v>
      </c>
      <c r="P58" s="8">
        <f>SUM(E58,G58,I58,K58,O58)</f>
        <v>399.93409805766447</v>
      </c>
    </row>
    <row r="59" spans="1:16" ht="12.75">
      <c r="A59" s="37"/>
      <c r="B59" s="59" t="s">
        <v>89</v>
      </c>
      <c r="C59" s="28" t="s">
        <v>88</v>
      </c>
      <c r="D59" s="25">
        <v>26</v>
      </c>
      <c r="E59" s="38">
        <f>IF(D59&lt;10,,IF(D59&lt;10,,SUM(5.33*(POWER((D59-10),1.1)))))</f>
        <v>112.52763463071241</v>
      </c>
      <c r="F59" s="3">
        <v>10.96</v>
      </c>
      <c r="G59" s="38">
        <f>IF(F59&lt;0.1,,IF(F59&gt;11.5,,SUM(58.015*(POWER((11.5-F59),1.81)))))</f>
        <v>19.018357281687592</v>
      </c>
      <c r="H59" s="4"/>
      <c r="I59" s="38">
        <f>IF(H59&lt;75,,IF(H59&lt;75,,SUM(0.8465*(POWER((H59-75),1.42)))))</f>
        <v>0</v>
      </c>
      <c r="J59" s="5">
        <v>320</v>
      </c>
      <c r="K59" s="38">
        <f>IF(J59&lt;220,,IF(J59&lt;220,,SUM(0.14354*(POWER((J59-220),1.4)))))</f>
        <v>90.56761722668693</v>
      </c>
      <c r="L59" s="6">
        <v>3</v>
      </c>
      <c r="M59" s="7" t="s">
        <v>9</v>
      </c>
      <c r="N59" s="170">
        <v>9.3</v>
      </c>
      <c r="O59" s="38">
        <f>IF((L59*60+N59)&lt;0.1,,IF((L59*60+N59)&gt;235,,SUM(0.13279*(POWER((235-(L59*60+N59)),1.85)))))</f>
        <v>156.31848633590118</v>
      </c>
      <c r="P59" s="8">
        <f>SUM(E59,G59,I59,K59,O59)</f>
        <v>378.43209547498816</v>
      </c>
    </row>
    <row r="60" spans="1:16" ht="12.75">
      <c r="A60" s="37"/>
      <c r="B60" s="27"/>
      <c r="C60" s="60"/>
      <c r="D60" s="5"/>
      <c r="E60" s="38"/>
      <c r="F60" s="3"/>
      <c r="G60" s="38"/>
      <c r="H60" s="26"/>
      <c r="I60" s="38"/>
      <c r="J60" s="5"/>
      <c r="K60" s="38"/>
      <c r="L60" s="58"/>
      <c r="M60" s="7"/>
      <c r="N60" s="173"/>
      <c r="O60" s="38"/>
      <c r="P60" s="7">
        <f>SUM(P55:P58)</f>
        <v>2619.790405792228</v>
      </c>
    </row>
    <row r="61" spans="1:16" s="10" customFormat="1" ht="12.75">
      <c r="A61" s="64"/>
      <c r="B61" s="68"/>
      <c r="C61" s="69"/>
      <c r="D61" s="11"/>
      <c r="E61" s="4"/>
      <c r="F61" s="12"/>
      <c r="G61" s="4"/>
      <c r="H61" s="52"/>
      <c r="I61" s="4"/>
      <c r="J61" s="11"/>
      <c r="K61" s="4"/>
      <c r="L61" s="58"/>
      <c r="M61" s="7"/>
      <c r="N61" s="174"/>
      <c r="O61" s="4"/>
      <c r="P61" s="7"/>
    </row>
    <row r="62" spans="1:16" ht="12.75">
      <c r="A62" s="13"/>
      <c r="B62" s="62" t="s">
        <v>93</v>
      </c>
      <c r="C62" s="55" t="s">
        <v>94</v>
      </c>
      <c r="D62" s="26">
        <v>44.5</v>
      </c>
      <c r="E62" s="38">
        <f>IF(D62&lt;10,,IF(D62&lt;10,,SUM(5.33*(POWER((D62-10),1.1)))))</f>
        <v>262.0162421081439</v>
      </c>
      <c r="F62" s="3">
        <v>8.54</v>
      </c>
      <c r="G62" s="38">
        <f>IF(F62&lt;0.1,,IF(F62&gt;11.5,,SUM(58.015*(POWER((11.5-F62),1.81)))))</f>
        <v>413.59787008683196</v>
      </c>
      <c r="H62" s="26">
        <v>148</v>
      </c>
      <c r="I62" s="38">
        <f>IF(H62&lt;75,,IF(H62&lt;75,,SUM(0.8465*(POWER((H62-75),1.42)))))</f>
        <v>374.5807232098182</v>
      </c>
      <c r="J62" s="5"/>
      <c r="K62" s="38">
        <f>IF(J62&lt;220,,IF(J62&lt;220,,SUM(0.14354*(POWER((J62-220),1.4)))))</f>
        <v>0</v>
      </c>
      <c r="L62" s="31">
        <v>2</v>
      </c>
      <c r="M62" s="7" t="s">
        <v>9</v>
      </c>
      <c r="N62" s="171">
        <v>53.2</v>
      </c>
      <c r="O62" s="38">
        <f>IF((L62*60+N62)&lt;0.1,,IF((L62*60+N62)&gt;235,,SUM(0.13279*(POWER((235-(L62*60+N62)),1.85)))))</f>
        <v>273.2084011879561</v>
      </c>
      <c r="P62" s="8">
        <f>SUM(E62,G62,I62,K62,O62)</f>
        <v>1323.40323659275</v>
      </c>
    </row>
    <row r="63" spans="1:16" ht="12.75">
      <c r="A63" s="13"/>
      <c r="B63" s="24" t="s">
        <v>96</v>
      </c>
      <c r="C63" s="55" t="s">
        <v>94</v>
      </c>
      <c r="D63" s="25">
        <v>38.5</v>
      </c>
      <c r="E63" s="38">
        <f>IF(D63&lt;10,,IF(D63&lt;10,,SUM(5.33*(POWER((D63-10),1.1)))))</f>
        <v>212.35209748061018</v>
      </c>
      <c r="F63" s="3">
        <v>8.65</v>
      </c>
      <c r="G63" s="38">
        <f>IF(F63&lt;0.1,,IF(F63&gt;11.5,,SUM(58.015*(POWER((11.5-F63),1.81)))))</f>
        <v>386.19753120620345</v>
      </c>
      <c r="H63" s="4"/>
      <c r="I63" s="38">
        <f>IF(H63&lt;75,,IF(H63&lt;75,,SUM(0.8465*(POWER((H63-75),1.42)))))</f>
        <v>0</v>
      </c>
      <c r="J63" s="5">
        <v>393</v>
      </c>
      <c r="K63" s="38">
        <f>IF(J63&lt;220,,IF(J63&lt;220,,SUM(0.14354*(POWER((J63-220),1.4)))))</f>
        <v>195.09111294626786</v>
      </c>
      <c r="L63" s="30">
        <v>2</v>
      </c>
      <c r="M63" s="7"/>
      <c r="N63" s="170">
        <v>45.8</v>
      </c>
      <c r="O63" s="38">
        <f>IF((L63*60+N63)&lt;0.1,,IF((L63*60+N63)&gt;235,,SUM(0.13279*(POWER((235-(L63*60+N63)),1.85)))))</f>
        <v>336.79190595315686</v>
      </c>
      <c r="P63" s="8">
        <f>SUM(E63,G63,I63,K63,O63)</f>
        <v>1130.4326475862383</v>
      </c>
    </row>
    <row r="64" spans="1:16" ht="12.75">
      <c r="A64" s="13"/>
      <c r="B64" s="62" t="s">
        <v>95</v>
      </c>
      <c r="C64" s="55" t="s">
        <v>94</v>
      </c>
      <c r="D64" s="25">
        <v>43</v>
      </c>
      <c r="E64" s="38">
        <f>IF(D64&lt;10,,IF(D64&lt;10,,SUM(5.33*(POWER((D64-10),1.1)))))</f>
        <v>249.51263514945055</v>
      </c>
      <c r="F64" s="3">
        <v>9.73</v>
      </c>
      <c r="G64" s="38">
        <f>IF(F64&lt;0.1,,IF(F64&gt;11.5,,SUM(58.015*(POWER((11.5-F64),1.81)))))</f>
        <v>163.06918801884765</v>
      </c>
      <c r="H64" s="4">
        <v>130</v>
      </c>
      <c r="I64" s="38">
        <f>IF(H64&lt;75,,IF(H64&lt;75,,SUM(0.8465*(POWER((H64-75),1.42)))))</f>
        <v>250.57744780652234</v>
      </c>
      <c r="J64" s="5"/>
      <c r="K64" s="38">
        <f>IF(J64&lt;220,,IF(J64&lt;220,,SUM(0.14354*(POWER((J64-220),1.4)))))</f>
        <v>0</v>
      </c>
      <c r="L64" s="31">
        <v>2</v>
      </c>
      <c r="M64" s="7" t="s">
        <v>9</v>
      </c>
      <c r="N64" s="170">
        <v>46</v>
      </c>
      <c r="O64" s="38">
        <f>IF((L64*60+N64)&lt;0.1,,IF((L64*60+N64)&gt;235,,SUM(0.13279*(POWER((235-(L64*60+N64)),1.85)))))</f>
        <v>334.9933522254482</v>
      </c>
      <c r="P64" s="8">
        <f>SUM(E64,G64,I64,K64,O64)</f>
        <v>998.1526232002689</v>
      </c>
    </row>
    <row r="65" spans="1:16" ht="12.75">
      <c r="A65" s="13"/>
      <c r="B65" s="24" t="s">
        <v>98</v>
      </c>
      <c r="C65" s="55" t="s">
        <v>94</v>
      </c>
      <c r="D65" s="5">
        <v>34</v>
      </c>
      <c r="E65" s="38">
        <f>IF(D65&lt;10,,IF(D65&lt;10,,SUM(5.33*(POWER((D65-10),1.1)))))</f>
        <v>175.77599901570431</v>
      </c>
      <c r="F65" s="3">
        <v>9.4</v>
      </c>
      <c r="G65" s="38">
        <f>IF(F65&lt;0.1,,IF(F65&gt;11.5,,SUM(58.015*(POWER((11.5-F65),1.81)))))</f>
        <v>222.20673599603134</v>
      </c>
      <c r="H65" s="26"/>
      <c r="I65" s="38">
        <f>IF(H65&lt;75,,IF(H65&lt;75,,SUM(0.8465*(POWER((H65-75),1.42)))))</f>
        <v>0</v>
      </c>
      <c r="J65" s="5">
        <v>370</v>
      </c>
      <c r="K65" s="38">
        <f>IF(J65&lt;220,,IF(J65&lt;220,,SUM(0.14354*(POWER((J65-220),1.4)))))</f>
        <v>159.77201211052608</v>
      </c>
      <c r="L65" s="30">
        <v>3</v>
      </c>
      <c r="M65" s="7" t="s">
        <v>9</v>
      </c>
      <c r="N65" s="173">
        <v>2.3</v>
      </c>
      <c r="O65" s="38">
        <f>IF((L65*60+N65)&lt;0.1,,IF((L65*60+N65)&gt;235,,SUM(0.13279*(POWER((235-(L65*60+N65)),1.85)))))</f>
        <v>203.47685154333425</v>
      </c>
      <c r="P65" s="8">
        <f>SUM(E65,G65,I65,K65,O65)</f>
        <v>761.231598665596</v>
      </c>
    </row>
    <row r="66" spans="1:16" ht="12.75">
      <c r="A66" s="13"/>
      <c r="B66" s="24" t="s">
        <v>97</v>
      </c>
      <c r="C66" s="55" t="s">
        <v>94</v>
      </c>
      <c r="D66" s="25">
        <v>26.5</v>
      </c>
      <c r="E66" s="38">
        <f>IF(D66&lt;10,,IF(D66&lt;10,,SUM(5.33*(POWER((D66-10),1.1)))))</f>
        <v>116.40176019986188</v>
      </c>
      <c r="F66" s="3">
        <v>9.88</v>
      </c>
      <c r="G66" s="38">
        <f>IF(F66&lt;0.1,,IF(F66&gt;11.5,,SUM(58.015*(POWER((11.5-F66),1.81)))))</f>
        <v>138.91926373370345</v>
      </c>
      <c r="H66" s="4"/>
      <c r="I66" s="38">
        <f>IF(H66&lt;75,,IF(H66&lt;75,,SUM(0.8465*(POWER((H66-75),1.42)))))</f>
        <v>0</v>
      </c>
      <c r="J66" s="5">
        <v>306</v>
      </c>
      <c r="K66" s="38">
        <f>IF(J66&lt;220,,IF(J66&lt;220,,SUM(0.14354*(POWER((J66-220),1.4)))))</f>
        <v>73.32815765595102</v>
      </c>
      <c r="L66" s="31">
        <v>2</v>
      </c>
      <c r="M66" s="7" t="s">
        <v>9</v>
      </c>
      <c r="N66" s="171">
        <v>48.4</v>
      </c>
      <c r="O66" s="38">
        <f>IF((L66*60+N66)&lt;0.1,,IF((L66*60+N66)&gt;235,,SUM(0.13279*(POWER((235-(L66*60+N66)),1.85)))))</f>
        <v>313.75647336771044</v>
      </c>
      <c r="P66" s="8">
        <f>SUM(E66,G66,I66,K66,O66)</f>
        <v>642.4056549572267</v>
      </c>
    </row>
    <row r="67" spans="1:16" ht="12.75">
      <c r="A67" s="13"/>
      <c r="B67" s="62"/>
      <c r="C67" s="55"/>
      <c r="D67" s="3"/>
      <c r="E67" s="38"/>
      <c r="F67" s="3"/>
      <c r="G67" s="38"/>
      <c r="H67" s="4"/>
      <c r="I67" s="38"/>
      <c r="J67" s="5"/>
      <c r="K67" s="38"/>
      <c r="L67" s="6"/>
      <c r="M67" s="7"/>
      <c r="N67" s="175"/>
      <c r="O67" s="38"/>
      <c r="P67" s="7">
        <f>SUM(P62:P65)</f>
        <v>4213.220106044853</v>
      </c>
    </row>
    <row r="68" spans="1:16" s="10" customFormat="1" ht="12.75">
      <c r="A68" s="14"/>
      <c r="B68" s="66"/>
      <c r="C68" s="69"/>
      <c r="D68" s="12"/>
      <c r="E68" s="4"/>
      <c r="F68" s="12"/>
      <c r="G68" s="4"/>
      <c r="H68" s="4"/>
      <c r="I68" s="4"/>
      <c r="J68" s="11"/>
      <c r="K68" s="4"/>
      <c r="L68" s="6"/>
      <c r="M68" s="7"/>
      <c r="N68" s="176"/>
      <c r="O68" s="4"/>
      <c r="P68" s="7"/>
    </row>
    <row r="69" spans="1:16" ht="12.75">
      <c r="A69" s="13"/>
      <c r="B69" s="59" t="s">
        <v>104</v>
      </c>
      <c r="C69" s="28" t="s">
        <v>100</v>
      </c>
      <c r="D69" s="5">
        <v>42</v>
      </c>
      <c r="E69" s="38">
        <f>IF(D69&lt;10,,IF(D69&lt;10,,SUM(5.33*(POWER((D69-10),1.1)))))</f>
        <v>241.20826519835524</v>
      </c>
      <c r="F69" s="3">
        <v>9.08</v>
      </c>
      <c r="G69" s="38">
        <f>IF(F69&lt;0.1,,IF(F69&gt;11.5,,SUM(58.015*(POWER((11.5-F69),1.81)))))</f>
        <v>287.24078768857464</v>
      </c>
      <c r="H69" s="4">
        <v>139</v>
      </c>
      <c r="I69" s="38">
        <f>IF(H69&lt;75,,IF(H69&lt;75,,SUM(0.8465*(POWER((H69-75),1.42)))))</f>
        <v>310.7438380660217</v>
      </c>
      <c r="J69" s="5"/>
      <c r="K69" s="38">
        <f>IF(J69&lt;220,,IF(J69&lt;220,,SUM(0.14354*(POWER((J69-220),1.4)))))</f>
        <v>0</v>
      </c>
      <c r="L69" s="6">
        <v>2</v>
      </c>
      <c r="M69" s="7" t="s">
        <v>9</v>
      </c>
      <c r="N69" s="171">
        <v>55.5</v>
      </c>
      <c r="O69" s="38">
        <f>IF((L69*60+N69)&lt;0.1,,IF((L69*60+N69)&gt;235,,SUM(0.13279*(POWER((235-(L69*60+N69)),1.85)))))</f>
        <v>254.69578481485902</v>
      </c>
      <c r="P69" s="8">
        <f>SUM(E69,G69,I69,K69,O69)</f>
        <v>1093.8886757678106</v>
      </c>
    </row>
    <row r="70" spans="1:16" ht="12.75">
      <c r="A70" s="13"/>
      <c r="B70" s="27" t="s">
        <v>103</v>
      </c>
      <c r="C70" s="28" t="s">
        <v>100</v>
      </c>
      <c r="D70" s="11">
        <v>38.5</v>
      </c>
      <c r="E70" s="38">
        <f>IF(D70&lt;10,,IF(D70&lt;10,,SUM(5.33*(POWER((D70-10),1.1)))))</f>
        <v>212.35209748061018</v>
      </c>
      <c r="F70" s="3">
        <v>9.42</v>
      </c>
      <c r="G70" s="38">
        <f>IF(F70&lt;0.1,,IF(F70&gt;11.5,,SUM(58.015*(POWER((11.5-F70),1.81)))))</f>
        <v>218.39109853586046</v>
      </c>
      <c r="H70" s="4">
        <v>130</v>
      </c>
      <c r="I70" s="38">
        <f>IF(H70&lt;75,,IF(H70&lt;75,,SUM(0.8465*(POWER((H70-75),1.42)))))</f>
        <v>250.57744780652234</v>
      </c>
      <c r="J70" s="5"/>
      <c r="K70" s="38">
        <f>IF(J70&lt;220,,IF(J70&lt;220,,SUM(0.14354*(POWER((J70-220),1.4)))))</f>
        <v>0</v>
      </c>
      <c r="L70" s="6">
        <v>2</v>
      </c>
      <c r="M70" s="7" t="s">
        <v>9</v>
      </c>
      <c r="N70" s="170">
        <v>56.8</v>
      </c>
      <c r="O70" s="38">
        <f>IF((L70*60+N70)&lt;0.1,,IF((L70*60+N70)&gt;235,,SUM(0.13279*(POWER((235-(L70*60+N70)),1.85)))))</f>
        <v>244.49663848291382</v>
      </c>
      <c r="P70" s="8">
        <f>SUM(E70,G70,I70,K70,O70)</f>
        <v>925.8172823059067</v>
      </c>
    </row>
    <row r="71" spans="1:16" ht="12.75">
      <c r="A71" s="13"/>
      <c r="B71" s="27" t="s">
        <v>102</v>
      </c>
      <c r="C71" s="28" t="s">
        <v>100</v>
      </c>
      <c r="D71" s="5">
        <v>39.5</v>
      </c>
      <c r="E71" s="38">
        <f>IF(D71&lt;10,,IF(D71&lt;10,,SUM(5.33*(POWER((D71-10),1.1)))))</f>
        <v>220.56237349037463</v>
      </c>
      <c r="F71" s="3">
        <v>9.56</v>
      </c>
      <c r="G71" s="38">
        <f>IF(F71&lt;0.1,,IF(F71&gt;11.5,,SUM(58.015*(POWER((11.5-F71),1.81)))))</f>
        <v>192.51360548331616</v>
      </c>
      <c r="H71" s="4"/>
      <c r="I71" s="38">
        <f>IF(H71&lt;75,,IF(H71&lt;75,,SUM(0.8465*(POWER((H71-75),1.42)))))</f>
        <v>0</v>
      </c>
      <c r="J71" s="5">
        <v>346</v>
      </c>
      <c r="K71" s="38">
        <f>IF(J71&lt;220,,IF(J71&lt;220,,SUM(0.14354*(POWER((J71-220),1.4)))))</f>
        <v>125.16753660503127</v>
      </c>
      <c r="L71" s="6">
        <v>2</v>
      </c>
      <c r="M71" s="7" t="s">
        <v>9</v>
      </c>
      <c r="N71" s="171">
        <v>41.8</v>
      </c>
      <c r="O71" s="38">
        <f>IF((L71*60+N71)&lt;0.1,,IF((L71*60+N71)&gt;235,,SUM(0.13279*(POWER((235-(L71*60+N71)),1.85)))))</f>
        <v>373.6894791171763</v>
      </c>
      <c r="P71" s="8">
        <f>SUM(E71,G71,I71,K71,O71)</f>
        <v>911.9329946958983</v>
      </c>
    </row>
    <row r="72" spans="1:16" ht="12.75">
      <c r="A72" s="13"/>
      <c r="B72" s="27" t="s">
        <v>101</v>
      </c>
      <c r="C72" s="60" t="s">
        <v>100</v>
      </c>
      <c r="D72" s="5">
        <v>42.5</v>
      </c>
      <c r="E72" s="38">
        <f>IF(D72&lt;10,,IF(D72&lt;10,,SUM(5.33*(POWER((D72-10),1.1)))))</f>
        <v>245.35725606638346</v>
      </c>
      <c r="F72" s="3">
        <v>10.03</v>
      </c>
      <c r="G72" s="38">
        <f>IF(F72&lt;0.1,,IF(F72&gt;11.5,,SUM(58.015*(POWER((11.5-F72),1.81)))))</f>
        <v>116.51576004710024</v>
      </c>
      <c r="H72" s="4"/>
      <c r="I72" s="38">
        <f>IF(H72&lt;75,,IF(H72&lt;75,,SUM(0.8465*(POWER((H72-75),1.42)))))</f>
        <v>0</v>
      </c>
      <c r="J72" s="5">
        <v>360</v>
      </c>
      <c r="K72" s="38">
        <f>IF(J72&lt;220,,IF(J72&lt;220,,SUM(0.14354*(POWER((J72-220),1.4)))))</f>
        <v>145.06150931908064</v>
      </c>
      <c r="L72" s="6">
        <v>2</v>
      </c>
      <c r="M72" s="7" t="s">
        <v>9</v>
      </c>
      <c r="N72" s="172">
        <v>40.8</v>
      </c>
      <c r="O72" s="38">
        <f>IF((L72*60+N72)&lt;0.1,,IF((L72*60+N72)&gt;235,,SUM(0.13279*(POWER((235-(L72*60+N72)),1.85)))))</f>
        <v>383.1886136662939</v>
      </c>
      <c r="P72" s="8">
        <f>SUM(E72,G72,I72,K72,O72)</f>
        <v>890.1231390988582</v>
      </c>
    </row>
    <row r="73" spans="1:16" ht="12.75">
      <c r="A73" s="13"/>
      <c r="B73" s="27" t="s">
        <v>99</v>
      </c>
      <c r="C73" s="28" t="s">
        <v>100</v>
      </c>
      <c r="D73" s="5">
        <v>28</v>
      </c>
      <c r="E73" s="38">
        <f>IF(D73&lt;10,,IF(D73&lt;10,,SUM(5.33*(POWER((D73-10),1.1)))))</f>
        <v>128.09346232211763</v>
      </c>
      <c r="F73" s="3">
        <v>0</v>
      </c>
      <c r="G73" s="38">
        <f>IF(F73&lt;0.1,,IF(F73&gt;11.5,,SUM(58.015*(POWER((11.5-F73),1.81)))))</f>
        <v>0</v>
      </c>
      <c r="H73" s="4"/>
      <c r="I73" s="38">
        <f>IF(H73&lt;75,,IF(H73&lt;75,,SUM(0.8465*(POWER((H73-75),1.42)))))</f>
        <v>0</v>
      </c>
      <c r="J73" s="5">
        <v>336</v>
      </c>
      <c r="K73" s="38">
        <f>IF(J73&lt;220,,IF(J73&lt;220,,SUM(0.14354*(POWER((J73-220),1.4)))))</f>
        <v>111.48440666351054</v>
      </c>
      <c r="L73" s="6">
        <v>2</v>
      </c>
      <c r="M73" s="7" t="s">
        <v>9</v>
      </c>
      <c r="N73" s="170">
        <v>43.6</v>
      </c>
      <c r="O73" s="38">
        <f>IF((L73*60+N73)&lt;0.1,,IF((L73*60+N73)&gt;235,,SUM(0.13279*(POWER((235-(L73*60+N73)),1.85)))))</f>
        <v>356.8675527741862</v>
      </c>
      <c r="P73" s="8">
        <f>SUM(E73,G73,I73,K73,O73)</f>
        <v>596.4454217598144</v>
      </c>
    </row>
    <row r="74" spans="1:16" ht="12.75">
      <c r="A74" s="13"/>
      <c r="B74" s="59"/>
      <c r="C74" s="60"/>
      <c r="D74" s="3"/>
      <c r="E74" s="38"/>
      <c r="F74" s="3"/>
      <c r="G74" s="38"/>
      <c r="H74" s="4"/>
      <c r="I74" s="38"/>
      <c r="J74" s="5"/>
      <c r="K74" s="38"/>
      <c r="L74" s="6"/>
      <c r="M74" s="7"/>
      <c r="N74" s="175"/>
      <c r="O74" s="38"/>
      <c r="P74" s="7">
        <f>SUM(P69:P72)</f>
        <v>3821.762091868474</v>
      </c>
    </row>
    <row r="75" spans="1:16" s="10" customFormat="1" ht="12.75">
      <c r="A75" s="14"/>
      <c r="B75" s="66"/>
      <c r="C75" s="67"/>
      <c r="D75" s="12"/>
      <c r="E75" s="4"/>
      <c r="F75" s="12"/>
      <c r="G75" s="4"/>
      <c r="H75" s="4"/>
      <c r="I75" s="4"/>
      <c r="J75" s="11"/>
      <c r="K75" s="4"/>
      <c r="L75" s="6"/>
      <c r="M75" s="7"/>
      <c r="N75" s="176"/>
      <c r="O75" s="4"/>
      <c r="P75" s="7"/>
    </row>
    <row r="76" spans="1:16" ht="12.75">
      <c r="A76" s="13"/>
      <c r="B76" s="27" t="s">
        <v>109</v>
      </c>
      <c r="C76" s="60" t="s">
        <v>106</v>
      </c>
      <c r="D76" s="29">
        <v>32</v>
      </c>
      <c r="E76" s="38">
        <f>IF(D76&lt;10,,IF(D76&lt;10,,SUM(5.33*(POWER((D76-10),1.1)))))</f>
        <v>159.73208402209195</v>
      </c>
      <c r="F76" s="3">
        <v>9.66</v>
      </c>
      <c r="G76" s="38">
        <f>IF(F76&lt;0.1,,IF(F76&gt;11.5,,SUM(58.015*(POWER((11.5-F76),1.81)))))</f>
        <v>174.92849360224074</v>
      </c>
      <c r="H76" s="26">
        <v>125</v>
      </c>
      <c r="I76" s="38">
        <f>IF(H76&lt;75,,IF(H76&lt;75,,SUM(0.8465*(POWER((H76-75),1.42)))))</f>
        <v>218.85897886918931</v>
      </c>
      <c r="J76" s="5"/>
      <c r="K76" s="38">
        <f>IF(J76&lt;220,,IF(J76&lt;220,,SUM(0.14354*(POWER((J76-220),1.4)))))</f>
        <v>0</v>
      </c>
      <c r="L76" s="6">
        <v>2</v>
      </c>
      <c r="M76" s="7" t="s">
        <v>9</v>
      </c>
      <c r="N76" s="171">
        <v>45</v>
      </c>
      <c r="O76" s="38">
        <f>IF((L76*60+N76)&lt;0.1,,IF((L76*60+N76)&gt;235,,SUM(0.13279*(POWER((235-(L76*60+N76)),1.85)))))</f>
        <v>344.0303402245774</v>
      </c>
      <c r="P76" s="8">
        <f>SUM(E76,G76,I76,K76,O76)</f>
        <v>897.5498967180995</v>
      </c>
    </row>
    <row r="77" spans="1:16" ht="12.75">
      <c r="A77" s="13"/>
      <c r="B77" s="23" t="s">
        <v>107</v>
      </c>
      <c r="C77" s="28" t="s">
        <v>106</v>
      </c>
      <c r="D77" s="33">
        <v>27</v>
      </c>
      <c r="E77" s="38">
        <f>IF(D77&lt;10,,IF(D77&lt;10,,SUM(5.33*(POWER((D77-10),1.1)))))</f>
        <v>120.28764506164875</v>
      </c>
      <c r="F77" s="3">
        <v>9.65</v>
      </c>
      <c r="G77" s="38">
        <f>IF(F77&lt;0.1,,IF(F77&gt;11.5,,SUM(58.015*(POWER((11.5-F77),1.81)))))</f>
        <v>176.65304383780082</v>
      </c>
      <c r="H77" s="4"/>
      <c r="I77" s="38">
        <f>IF(H77&lt;75,,IF(H77&lt;75,,SUM(0.8465*(POWER((H77-75),1.42)))))</f>
        <v>0</v>
      </c>
      <c r="J77" s="26">
        <v>390</v>
      </c>
      <c r="K77" s="38">
        <f>IF(J77&lt;220,,IF(J77&lt;220,,SUM(0.14354*(POWER((J77-220),1.4)))))</f>
        <v>190.3712808084254</v>
      </c>
      <c r="L77" s="6">
        <v>2</v>
      </c>
      <c r="M77" s="7" t="s">
        <v>9</v>
      </c>
      <c r="N77" s="171">
        <v>49.6</v>
      </c>
      <c r="O77" s="38">
        <f>IF((L77*60+N77)&lt;0.1,,IF((L77*60+N77)&gt;235,,SUM(0.13279*(POWER((235-(L77*60+N77)),1.85)))))</f>
        <v>303.37808477217243</v>
      </c>
      <c r="P77" s="8">
        <f>SUM(E77,G77,I77,K77,O77)</f>
        <v>790.6900544800474</v>
      </c>
    </row>
    <row r="78" spans="1:16" ht="12.75">
      <c r="A78" s="13"/>
      <c r="B78" s="22" t="s">
        <v>108</v>
      </c>
      <c r="C78" s="28" t="s">
        <v>106</v>
      </c>
      <c r="D78" s="32">
        <v>36</v>
      </c>
      <c r="E78" s="38">
        <f>IF(D78&lt;10,,IF(D78&lt;10,,SUM(5.33*(POWER((D78-10),1.1)))))</f>
        <v>191.95432056567572</v>
      </c>
      <c r="F78" s="3">
        <v>9.65</v>
      </c>
      <c r="G78" s="38">
        <f>IF(F78&lt;0.1,,IF(F78&gt;11.5,,SUM(58.015*(POWER((11.5-F78),1.81)))))</f>
        <v>176.65304383780082</v>
      </c>
      <c r="H78" s="26"/>
      <c r="I78" s="38">
        <f>IF(H78&lt;75,,IF(H78&lt;75,,SUM(0.8465*(POWER((H78-75),1.42)))))</f>
        <v>0</v>
      </c>
      <c r="J78" s="5">
        <v>375</v>
      </c>
      <c r="K78" s="38">
        <f>IF(J78&lt;220,,IF(J78&lt;220,,SUM(0.14354*(POWER((J78-220),1.4)))))</f>
        <v>167.27741915487474</v>
      </c>
      <c r="L78" s="6">
        <v>2</v>
      </c>
      <c r="M78" s="7" t="s">
        <v>9</v>
      </c>
      <c r="N78" s="171">
        <v>55.8</v>
      </c>
      <c r="O78" s="38">
        <f>IF((L78*60+N78)&lt;0.1,,IF((L78*60+N78)&gt;235,,SUM(0.13279*(POWER((235-(L78*60+N78)),1.85)))))</f>
        <v>252.32514316712647</v>
      </c>
      <c r="P78" s="8">
        <f>SUM(E78,G78,I78,K78,O78)</f>
        <v>788.2099267254778</v>
      </c>
    </row>
    <row r="79" spans="1:16" ht="12.75">
      <c r="A79" s="13"/>
      <c r="B79" s="22" t="s">
        <v>105</v>
      </c>
      <c r="C79" s="28" t="s">
        <v>106</v>
      </c>
      <c r="D79" s="29">
        <v>25.5</v>
      </c>
      <c r="E79" s="38">
        <f>IF(D79&lt;10,,IF(D79&lt;10,,SUM(5.33*(POWER((D79-10),1.1)))))</f>
        <v>108.66559867384213</v>
      </c>
      <c r="F79" s="3">
        <v>9.97</v>
      </c>
      <c r="G79" s="38">
        <f>IF(F79&lt;0.1,,IF(F79&gt;11.5,,SUM(58.015*(POWER((11.5-F79),1.81)))))</f>
        <v>125.26558944938152</v>
      </c>
      <c r="H79" s="4">
        <v>115</v>
      </c>
      <c r="I79" s="38">
        <f>IF(H79&lt;75,,IF(H79&lt;75,,SUM(0.8465*(POWER((H79-75),1.42)))))</f>
        <v>159.4234305055086</v>
      </c>
      <c r="J79" s="26"/>
      <c r="K79" s="38">
        <f>IF(J79&lt;220,,IF(J79&lt;220,,SUM(0.14354*(POWER((J79-220),1.4)))))</f>
        <v>0</v>
      </c>
      <c r="L79" s="6">
        <v>2</v>
      </c>
      <c r="M79" s="7" t="s">
        <v>9</v>
      </c>
      <c r="N79" s="172">
        <v>46.8</v>
      </c>
      <c r="O79" s="38">
        <f>IF((L79*60+N79)&lt;0.1,,IF((L79*60+N79)&gt;235,,SUM(0.13279*(POWER((235-(L79*60+N79)),1.85)))))</f>
        <v>327.843414307764</v>
      </c>
      <c r="P79" s="8">
        <f>SUM(E79,G79,I79,K79,O79)</f>
        <v>721.1980329364962</v>
      </c>
    </row>
    <row r="80" spans="1:16" ht="12.75">
      <c r="A80" s="13"/>
      <c r="B80" s="23" t="s">
        <v>110</v>
      </c>
      <c r="C80" s="28" t="s">
        <v>106</v>
      </c>
      <c r="D80" s="32">
        <v>29</v>
      </c>
      <c r="E80" s="38">
        <f>IF(D80&lt;10,,IF(D80&lt;10,,SUM(5.33*(POWER((D80-10),1.1)))))</f>
        <v>135.9427872529324</v>
      </c>
      <c r="F80" s="3">
        <v>9.66</v>
      </c>
      <c r="G80" s="38">
        <f>IF(F80&lt;0.1,,IF(F80&gt;11.5,,SUM(58.015*(POWER((11.5-F80),1.81)))))</f>
        <v>174.92849360224074</v>
      </c>
      <c r="H80" s="4"/>
      <c r="I80" s="38">
        <f>IF(H80&lt;75,,IF(H80&lt;75,,SUM(0.8465*(POWER((H80-75),1.42)))))</f>
        <v>0</v>
      </c>
      <c r="J80" s="26">
        <v>340</v>
      </c>
      <c r="K80" s="38">
        <f>IF(J80&lt;220,,IF(J80&lt;220,,SUM(0.14354*(POWER((J80-220),1.4)))))</f>
        <v>116.90327727158001</v>
      </c>
      <c r="L80" s="6">
        <v>2</v>
      </c>
      <c r="M80" s="7" t="s">
        <v>9</v>
      </c>
      <c r="N80" s="170">
        <v>59.7</v>
      </c>
      <c r="O80" s="38">
        <f>IF((L80*60+N80)&lt;0.1,,IF((L80*60+N80)&gt;235,,SUM(0.13279*(POWER((235-(L80*60+N80)),1.85)))))</f>
        <v>222.4369153298106</v>
      </c>
      <c r="P80" s="8">
        <f>SUM(E80,G80,I80,K80,O80)</f>
        <v>650.2114734565638</v>
      </c>
    </row>
    <row r="81" spans="1:16" ht="12.75">
      <c r="A81" s="13"/>
      <c r="B81" s="59"/>
      <c r="C81" s="60"/>
      <c r="D81" s="3"/>
      <c r="E81" s="38"/>
      <c r="F81" s="3"/>
      <c r="G81" s="38"/>
      <c r="H81" s="4"/>
      <c r="I81" s="38"/>
      <c r="J81" s="5"/>
      <c r="K81" s="38"/>
      <c r="L81" s="6"/>
      <c r="M81" s="7"/>
      <c r="N81" s="175"/>
      <c r="O81" s="38"/>
      <c r="P81" s="7">
        <f>SUM(P76:P79)</f>
        <v>3197.6479108601206</v>
      </c>
    </row>
    <row r="82" spans="1:16" s="10" customFormat="1" ht="12.75">
      <c r="A82" s="14"/>
      <c r="B82" s="66"/>
      <c r="C82" s="67"/>
      <c r="D82" s="12"/>
      <c r="E82" s="4"/>
      <c r="F82" s="12"/>
      <c r="G82" s="4"/>
      <c r="H82" s="4"/>
      <c r="I82" s="4"/>
      <c r="J82" s="11"/>
      <c r="K82" s="4"/>
      <c r="L82" s="6"/>
      <c r="M82" s="7"/>
      <c r="N82" s="176"/>
      <c r="O82" s="4"/>
      <c r="P82" s="7"/>
    </row>
    <row r="83" spans="1:16" ht="12.75">
      <c r="A83" s="13"/>
      <c r="B83" s="59" t="s">
        <v>113</v>
      </c>
      <c r="C83" s="60" t="s">
        <v>112</v>
      </c>
      <c r="D83" s="3">
        <v>33</v>
      </c>
      <c r="E83" s="38">
        <f>IF(D83&lt;10,,IF(D83&lt;10,,SUM(5.33*(POWER((D83-10),1.1)))))</f>
        <v>167.73659728495315</v>
      </c>
      <c r="F83" s="3">
        <v>9.43</v>
      </c>
      <c r="G83" s="38">
        <f>IF(F83&lt;0.1,,IF(F83&gt;11.5,,SUM(58.015*(POWER((11.5-F83),1.81)))))</f>
        <v>216.4943774660035</v>
      </c>
      <c r="H83" s="4">
        <v>125</v>
      </c>
      <c r="I83" s="38">
        <f>IF(H83&lt;75,,IF(H83&lt;75,,SUM(0.8465*(POWER((H83-75),1.42)))))</f>
        <v>218.85897886918931</v>
      </c>
      <c r="J83" s="26"/>
      <c r="K83" s="38">
        <f>IF(J83&lt;220,,IF(J83&lt;220,,SUM(0.14354*(POWER((J83-220),1.4)))))</f>
        <v>0</v>
      </c>
      <c r="L83" s="6">
        <v>2</v>
      </c>
      <c r="M83" s="7" t="s">
        <v>9</v>
      </c>
      <c r="N83" s="172">
        <v>47</v>
      </c>
      <c r="O83" s="38">
        <f>IF((L83*60+N83)&lt;0.1,,IF((L83*60+N83)&gt;235,,SUM(0.13279*(POWER((235-(L83*60+N83)),1.85)))))</f>
        <v>326.06700876254246</v>
      </c>
      <c r="P83" s="8">
        <f>SUM(E83,G83,I83,K83,O83)</f>
        <v>929.1569623826883</v>
      </c>
    </row>
    <row r="84" spans="1:16" ht="12.75">
      <c r="A84" s="13"/>
      <c r="B84" s="59" t="s">
        <v>116</v>
      </c>
      <c r="C84" s="28" t="s">
        <v>112</v>
      </c>
      <c r="D84" s="3">
        <v>30.5</v>
      </c>
      <c r="E84" s="38">
        <f>IF(D84&lt;10,,IF(D84&lt;10,,SUM(5.33*(POWER((D84-10),1.1)))))</f>
        <v>147.79388186027109</v>
      </c>
      <c r="F84" s="3">
        <v>10.58</v>
      </c>
      <c r="G84" s="38">
        <f>IF(F84&lt;0.1,,IF(F84&gt;11.5,,SUM(58.015*(POWER((11.5-F84),1.81)))))</f>
        <v>49.88801959323948</v>
      </c>
      <c r="H84" s="4"/>
      <c r="I84" s="38">
        <f>IF(H84&lt;75,,IF(H84&lt;75,,SUM(0.8465*(POWER((H84-75),1.42)))))</f>
        <v>0</v>
      </c>
      <c r="J84" s="26">
        <v>359</v>
      </c>
      <c r="K84" s="38">
        <f>IF(J84&lt;220,,IF(J84&lt;220,,SUM(0.14354*(POWER((J84-220),1.4)))))</f>
        <v>143.61296950209473</v>
      </c>
      <c r="L84" s="6">
        <v>3</v>
      </c>
      <c r="M84" s="7" t="s">
        <v>9</v>
      </c>
      <c r="N84" s="172">
        <v>0.8</v>
      </c>
      <c r="O84" s="38">
        <f>IF((L84*60+N84)&lt;0.1,,IF((L84*60+N84)&gt;235,,SUM(0.13279*(POWER((235-(L84*60+N84)),1.85)))))</f>
        <v>214.32066640938166</v>
      </c>
      <c r="P84" s="8">
        <f>SUM(E84,G84,I84,K84,O84)</f>
        <v>555.615537364987</v>
      </c>
    </row>
    <row r="85" spans="1:16" ht="12.75">
      <c r="A85" s="13"/>
      <c r="B85" s="134" t="s">
        <v>115</v>
      </c>
      <c r="C85" s="63" t="s">
        <v>112</v>
      </c>
      <c r="D85" s="50">
        <v>21.5</v>
      </c>
      <c r="E85" s="38">
        <f>IF(D85&lt;10,,IF(D85&lt;10,,SUM(5.33*(POWER((D85-10),1.1)))))</f>
        <v>78.25188957749226</v>
      </c>
      <c r="F85" s="3">
        <v>10.2</v>
      </c>
      <c r="G85" s="38">
        <f>IF(F85&lt;0.1,,IF(F85&gt;11.5,,SUM(58.015*(POWER((11.5-F85),1.81)))))</f>
        <v>93.27768611415098</v>
      </c>
      <c r="H85" s="4">
        <v>105</v>
      </c>
      <c r="I85" s="38">
        <f>IF(H85&lt;75,,IF(H85&lt;75,,SUM(0.8465*(POWER((H85-75),1.42)))))</f>
        <v>105.95931551623404</v>
      </c>
      <c r="J85" s="26"/>
      <c r="K85" s="38">
        <f>IF(J85&lt;220,,IF(J85&lt;220,,SUM(0.14354*(POWER((J85-220),1.4)))))</f>
        <v>0</v>
      </c>
      <c r="L85" s="6">
        <v>2</v>
      </c>
      <c r="M85" s="7" t="s">
        <v>9</v>
      </c>
      <c r="N85" s="172">
        <v>55.8</v>
      </c>
      <c r="O85" s="38">
        <f>IF((L85*60+N85)&lt;0.1,,IF((L85*60+N85)&gt;235,,SUM(0.13279*(POWER((235-(L85*60+N85)),1.85)))))</f>
        <v>252.32514316712647</v>
      </c>
      <c r="P85" s="8">
        <f>SUM(E85,G85,I85,K85,O85)</f>
        <v>529.8140343750038</v>
      </c>
    </row>
    <row r="86" spans="1:17" ht="12.75">
      <c r="A86" s="13"/>
      <c r="B86" s="27" t="s">
        <v>114</v>
      </c>
      <c r="C86" s="63" t="s">
        <v>112</v>
      </c>
      <c r="D86" s="5">
        <v>32</v>
      </c>
      <c r="E86" s="38">
        <f>IF(D86&lt;10,,IF(D86&lt;10,,SUM(5.33*(POWER((D86-10),1.1)))))</f>
        <v>159.73208402209195</v>
      </c>
      <c r="F86" s="3">
        <v>10.36</v>
      </c>
      <c r="G86" s="38">
        <f>IF(F86&lt;0.1,,IF(F86&gt;11.5,,SUM(58.015*(POWER((11.5-F86),1.81)))))</f>
        <v>73.5424472226182</v>
      </c>
      <c r="H86" s="4"/>
      <c r="I86" s="38">
        <f>IF(H86&lt;75,,IF(H86&lt;75,,SUM(0.8465*(POWER((H86-75),1.42)))))</f>
        <v>0</v>
      </c>
      <c r="J86" s="26">
        <v>332</v>
      </c>
      <c r="K86" s="38">
        <f>IF(J86&lt;220,,IF(J86&lt;220,,SUM(0.14354*(POWER((J86-220),1.4)))))</f>
        <v>106.13977768290965</v>
      </c>
      <c r="L86" s="6">
        <v>3</v>
      </c>
      <c r="M86" s="7" t="s">
        <v>9</v>
      </c>
      <c r="N86" s="172">
        <v>5.6</v>
      </c>
      <c r="O86" s="38">
        <f>IF((L86*60+N86)&lt;0.1,,IF((L86*60+N86)&gt;235,,SUM(0.13279*(POWER((235-(L86*60+N86)),1.85)))))</f>
        <v>180.53450785972697</v>
      </c>
      <c r="P86" s="8">
        <f>SUM(E86,G86,I86,K86,O86)</f>
        <v>519.9488167873468</v>
      </c>
      <c r="Q86" s="53"/>
    </row>
    <row r="87" spans="1:17" ht="12.75">
      <c r="A87" s="13"/>
      <c r="B87" s="27" t="s">
        <v>111</v>
      </c>
      <c r="C87" s="63" t="s">
        <v>112</v>
      </c>
      <c r="D87" s="25">
        <v>26</v>
      </c>
      <c r="E87" s="38">
        <f>IF(D87&lt;10,,IF(D87&lt;10,,SUM(5.33*(POWER((D87-10),1.1)))))</f>
        <v>112.52763463071241</v>
      </c>
      <c r="F87" s="3">
        <v>10.28</v>
      </c>
      <c r="G87" s="38">
        <f>IF(F87&lt;0.1,,IF(F87&gt;11.5,,SUM(58.015*(POWER((11.5-F87),1.81)))))</f>
        <v>83.14795840065145</v>
      </c>
      <c r="H87" s="4"/>
      <c r="I87" s="38">
        <f>IF(H87&lt;75,,IF(H87&lt;75,,SUM(0.8465*(POWER((H87-75),1.42)))))</f>
        <v>0</v>
      </c>
      <c r="J87" s="26">
        <v>335</v>
      </c>
      <c r="K87" s="38">
        <f>IF(J87&lt;220,,IF(J87&lt;220,,SUM(0.14354*(POWER((J87-220),1.4)))))</f>
        <v>110.14122904744288</v>
      </c>
      <c r="L87" s="6">
        <v>3</v>
      </c>
      <c r="M87" s="7" t="s">
        <v>9</v>
      </c>
      <c r="N87" s="172">
        <v>4.2</v>
      </c>
      <c r="O87" s="38">
        <f>IF((L87*60+N87)&lt;0.1,,IF((L87*60+N87)&gt;235,,SUM(0.13279*(POWER((235-(L87*60+N87)),1.85)))))</f>
        <v>190.11362315048117</v>
      </c>
      <c r="P87" s="8">
        <f>SUM(E87,G87,I87,K87,O87)</f>
        <v>495.9304452292879</v>
      </c>
      <c r="Q87" s="53"/>
    </row>
    <row r="88" spans="1:17" ht="12.75">
      <c r="A88" s="13"/>
      <c r="B88" s="59"/>
      <c r="C88" s="63"/>
      <c r="D88" s="3"/>
      <c r="E88" s="38"/>
      <c r="F88" s="3"/>
      <c r="G88" s="38"/>
      <c r="H88" s="4"/>
      <c r="I88" s="38"/>
      <c r="J88" s="5"/>
      <c r="K88" s="38"/>
      <c r="L88" s="6"/>
      <c r="M88" s="7"/>
      <c r="N88" s="175"/>
      <c r="O88" s="38"/>
      <c r="P88" s="7">
        <f>SUM(P83:P86)</f>
        <v>2534.535350910026</v>
      </c>
      <c r="Q88" s="53"/>
    </row>
    <row r="89" spans="1:16" s="10" customFormat="1" ht="12.75">
      <c r="A89" s="14"/>
      <c r="B89" s="66"/>
      <c r="C89" s="67"/>
      <c r="D89" s="12"/>
      <c r="E89" s="4"/>
      <c r="F89" s="12"/>
      <c r="G89" s="4"/>
      <c r="H89" s="4"/>
      <c r="I89" s="4"/>
      <c r="J89" s="11"/>
      <c r="K89" s="4"/>
      <c r="L89" s="6"/>
      <c r="M89" s="7"/>
      <c r="N89" s="176"/>
      <c r="O89" s="4"/>
      <c r="P89" s="7"/>
    </row>
    <row r="90" spans="1:16" ht="12.75">
      <c r="A90" s="13"/>
      <c r="B90" s="27" t="s">
        <v>120</v>
      </c>
      <c r="C90" s="28" t="s">
        <v>118</v>
      </c>
      <c r="D90" s="25">
        <v>48</v>
      </c>
      <c r="E90" s="38">
        <f>IF(D90&lt;10,,IF(D90&lt;10,,SUM(5.33*(POWER((D90-10),1.1)))))</f>
        <v>291.39974360182003</v>
      </c>
      <c r="F90" s="3">
        <v>8.44</v>
      </c>
      <c r="G90" s="38">
        <f>IF(F90&lt;0.1,,IF(F90&gt;11.5,,SUM(58.015*(POWER((11.5-F90),1.81)))))</f>
        <v>439.23412958141415</v>
      </c>
      <c r="H90" s="26"/>
      <c r="I90" s="38">
        <f>IF(H90&lt;75,,IF(H90&lt;75,,SUM(0.8465*(POWER((H90-75),1.42)))))</f>
        <v>0</v>
      </c>
      <c r="J90" s="5">
        <v>450</v>
      </c>
      <c r="K90" s="38">
        <f>IF(J90&lt;220,,IF(J90&lt;220,,SUM(0.14354*(POWER((J90-220),1.4)))))</f>
        <v>290.66444606070036</v>
      </c>
      <c r="L90" s="6">
        <v>2</v>
      </c>
      <c r="M90" s="7" t="s">
        <v>9</v>
      </c>
      <c r="N90" s="171">
        <v>34.5</v>
      </c>
      <c r="O90" s="38">
        <f>IF((L90*60+N90)&lt;0.1,,IF((L90*60+N90)&gt;235,,SUM(0.13279*(POWER((235-(L90*60+N90)),1.85)))))</f>
        <v>445.5410762337914</v>
      </c>
      <c r="P90" s="8">
        <f>SUM(E90,G90,I90,K90,O90)</f>
        <v>1466.839395477726</v>
      </c>
    </row>
    <row r="91" spans="1:16" ht="12.75">
      <c r="A91" s="13"/>
      <c r="B91" s="27" t="s">
        <v>121</v>
      </c>
      <c r="C91" s="28" t="s">
        <v>118</v>
      </c>
      <c r="D91" s="25">
        <v>43.5</v>
      </c>
      <c r="E91" s="38">
        <f>IF(D91&lt;10,,IF(D91&lt;10,,SUM(5.33*(POWER((D91-10),1.1)))))</f>
        <v>253.67431526277733</v>
      </c>
      <c r="F91" s="3">
        <v>10.03</v>
      </c>
      <c r="G91" s="38">
        <f>IF(F91&lt;0.1,,IF(F91&gt;11.5,,SUM(58.015*(POWER((11.5-F91),1.81)))))</f>
        <v>116.51576004710024</v>
      </c>
      <c r="H91" s="4">
        <v>115</v>
      </c>
      <c r="I91" s="38">
        <f>IF(H91&lt;75,,IF(H91&lt;75,,SUM(0.8465*(POWER((H91-75),1.42)))))</f>
        <v>159.4234305055086</v>
      </c>
      <c r="J91" s="26"/>
      <c r="K91" s="38">
        <f>IF(J91&lt;220,,IF(J91&lt;220,,SUM(0.14354*(POWER((J91-220),1.4)))))</f>
        <v>0</v>
      </c>
      <c r="L91" s="6">
        <v>3</v>
      </c>
      <c r="M91" s="7" t="s">
        <v>9</v>
      </c>
      <c r="N91" s="170">
        <v>0.5</v>
      </c>
      <c r="O91" s="38">
        <f>IF((L91*60+N91)&lt;0.1,,IF((L91*60+N91)&gt;235,,SUM(0.13279*(POWER((235-(L91*60+N91)),1.85)))))</f>
        <v>216.52043957487686</v>
      </c>
      <c r="P91" s="8">
        <f>SUM(E91,G91,I91,K91,O91)</f>
        <v>746.133945390263</v>
      </c>
    </row>
    <row r="92" spans="1:16" ht="12.75">
      <c r="A92" s="13"/>
      <c r="B92" s="59" t="s">
        <v>122</v>
      </c>
      <c r="C92" s="28" t="s">
        <v>118</v>
      </c>
      <c r="D92" s="26">
        <v>44</v>
      </c>
      <c r="E92" s="38">
        <f>IF(D92&lt;10,,IF(D92&lt;10,,SUM(5.33*(POWER((D92-10),1.1)))))</f>
        <v>257.8422116961199</v>
      </c>
      <c r="F92" s="3">
        <v>10.15</v>
      </c>
      <c r="G92" s="38">
        <f>IF(F92&lt;0.1,,IF(F92&gt;11.5,,SUM(58.015*(POWER((11.5-F92),1.81)))))</f>
        <v>99.87215420710626</v>
      </c>
      <c r="H92" s="26"/>
      <c r="I92" s="38">
        <f>IF(H92&lt;75,,IF(H92&lt;75,,SUM(0.8465*(POWER((H92-75),1.42)))))</f>
        <v>0</v>
      </c>
      <c r="J92" s="5">
        <v>380</v>
      </c>
      <c r="K92" s="38">
        <f>IF(J92&lt;220,,IF(J92&lt;220,,SUM(0.14354*(POWER((J92-220),1.4)))))</f>
        <v>174.88031127249715</v>
      </c>
      <c r="L92" s="6">
        <v>3</v>
      </c>
      <c r="M92" s="7" t="s">
        <v>9</v>
      </c>
      <c r="N92" s="171">
        <v>3.6</v>
      </c>
      <c r="O92" s="38">
        <f>IF((L92*60+N92)&lt;0.1,,IF((L92*60+N92)&gt;235,,SUM(0.13279*(POWER((235-(L92*60+N92)),1.85)))))</f>
        <v>194.28852045195163</v>
      </c>
      <c r="P92" s="8">
        <f>SUM(E92,G92,I92,K92,O92)</f>
        <v>726.8831976276749</v>
      </c>
    </row>
    <row r="93" spans="1:16" ht="12.75">
      <c r="A93" s="13"/>
      <c r="B93" s="27" t="s">
        <v>119</v>
      </c>
      <c r="C93" s="28" t="s">
        <v>118</v>
      </c>
      <c r="D93" s="26">
        <v>31.5</v>
      </c>
      <c r="E93" s="38">
        <f>IF(D93&lt;10,,IF(D93&lt;10,,SUM(5.33*(POWER((D93-10),1.1)))))</f>
        <v>155.74335104315495</v>
      </c>
      <c r="F93" s="3">
        <v>10.31</v>
      </c>
      <c r="G93" s="38">
        <f>IF(F93&lt;0.1,,IF(F93&gt;11.5,,SUM(58.015*(POWER((11.5-F93),1.81)))))</f>
        <v>79.48410652050318</v>
      </c>
      <c r="H93" s="26">
        <v>110</v>
      </c>
      <c r="I93" s="38">
        <f>IF(H93&lt;75,,IF(H93&lt;75,,SUM(0.8465*(POWER((H93-75),1.42)))))</f>
        <v>131.887484626905</v>
      </c>
      <c r="J93" s="5"/>
      <c r="K93" s="38">
        <f>IF(J93&lt;220,,IF(J93&lt;220,,SUM(0.14354*(POWER((J93-220),1.4)))))</f>
        <v>0</v>
      </c>
      <c r="L93" s="6">
        <v>3</v>
      </c>
      <c r="M93" s="7" t="s">
        <v>9</v>
      </c>
      <c r="N93" s="172">
        <v>0.9</v>
      </c>
      <c r="O93" s="38">
        <f>IF((L93*60+N93)&lt;0.1,,IF((L93*60+N93)&gt;235,,SUM(0.13279*(POWER((235-(L93*60+N93)),1.85)))))</f>
        <v>213.5897027547768</v>
      </c>
      <c r="P93" s="8">
        <f>SUM(E93,G93,I93,K93,O93)</f>
        <v>580.7046449453399</v>
      </c>
    </row>
    <row r="94" spans="1:16" ht="12.75">
      <c r="A94" s="13"/>
      <c r="B94" s="27" t="s">
        <v>117</v>
      </c>
      <c r="C94" s="60" t="s">
        <v>118</v>
      </c>
      <c r="D94" s="25">
        <v>23</v>
      </c>
      <c r="E94" s="38">
        <f>IF(D94&lt;10,,IF(D94&lt;10,,SUM(5.33*(POWER((D94-10),1.1)))))</f>
        <v>89.54985697790386</v>
      </c>
      <c r="F94" s="3">
        <v>9.93</v>
      </c>
      <c r="G94" s="38">
        <f>IF(F94&lt;0.1,,IF(F94&gt;11.5,,SUM(58.015*(POWER((11.5-F94),1.81)))))</f>
        <v>131.2558495976317</v>
      </c>
      <c r="H94" s="4"/>
      <c r="I94" s="38">
        <f>IF(H94&lt;75,,IF(H94&lt;75,,SUM(0.8465*(POWER((H94-75),1.42)))))</f>
        <v>0</v>
      </c>
      <c r="J94" s="26">
        <v>337</v>
      </c>
      <c r="K94" s="38">
        <f>IF(J94&lt;220,,IF(J94&lt;220,,SUM(0.14354*(POWER((J94-220),1.4)))))</f>
        <v>112.83222396736916</v>
      </c>
      <c r="L94" s="6">
        <v>3</v>
      </c>
      <c r="M94" s="7" t="s">
        <v>9</v>
      </c>
      <c r="N94" s="170">
        <v>29.5</v>
      </c>
      <c r="O94" s="38">
        <f>IF((L94*60+N94)&lt;0.1,,IF((L94*60+N94)&gt;235,,SUM(0.13279*(POWER((235-(L94*60+N94)),1.85)))))</f>
        <v>53.120811964317596</v>
      </c>
      <c r="P94" s="8">
        <f>SUM(E94,G94,I94,K94,O94)</f>
        <v>386.75874250722234</v>
      </c>
    </row>
    <row r="95" spans="1:16" ht="12.75">
      <c r="A95" s="13"/>
      <c r="B95" s="27"/>
      <c r="C95" s="28"/>
      <c r="D95" s="3"/>
      <c r="E95" s="38"/>
      <c r="F95" s="3"/>
      <c r="G95" s="38"/>
      <c r="H95" s="4"/>
      <c r="I95" s="38"/>
      <c r="J95" s="5"/>
      <c r="K95" s="38"/>
      <c r="L95" s="6"/>
      <c r="M95" s="7"/>
      <c r="N95" s="175"/>
      <c r="O95" s="38"/>
      <c r="P95" s="7">
        <f>SUM(P90:P93)</f>
        <v>3520.561183441004</v>
      </c>
    </row>
    <row r="96" ht="12.75">
      <c r="N96" s="16"/>
    </row>
    <row r="97" spans="2:14" ht="13.5" thickBot="1">
      <c r="B97" s="184" t="s">
        <v>129</v>
      </c>
      <c r="C97" s="182" t="s">
        <v>127</v>
      </c>
      <c r="D97" s="183"/>
      <c r="N97" s="16"/>
    </row>
    <row r="98" spans="2:14" ht="12.75">
      <c r="B98">
        <v>1</v>
      </c>
      <c r="C98" s="162" t="s">
        <v>94</v>
      </c>
      <c r="D98" s="163">
        <v>4213.220106044853</v>
      </c>
      <c r="N98" s="16"/>
    </row>
    <row r="99" spans="2:14" ht="12.75">
      <c r="B99">
        <v>2</v>
      </c>
      <c r="C99" s="164" t="s">
        <v>100</v>
      </c>
      <c r="D99" s="165">
        <v>3821.762091868474</v>
      </c>
      <c r="N99" s="16"/>
    </row>
    <row r="100" spans="2:14" ht="12.75">
      <c r="B100">
        <v>3</v>
      </c>
      <c r="C100" s="164" t="s">
        <v>126</v>
      </c>
      <c r="D100" s="165">
        <v>3520.561183441004</v>
      </c>
      <c r="N100" s="16"/>
    </row>
    <row r="101" spans="2:14" ht="12.75">
      <c r="B101">
        <v>4</v>
      </c>
      <c r="C101" s="164" t="s">
        <v>82</v>
      </c>
      <c r="D101" s="165">
        <v>3493.8932169408845</v>
      </c>
      <c r="N101" s="16"/>
    </row>
    <row r="102" spans="2:14" ht="12.75">
      <c r="B102">
        <v>5</v>
      </c>
      <c r="C102" s="166" t="s">
        <v>22</v>
      </c>
      <c r="D102" s="165">
        <v>3452.8980766553045</v>
      </c>
      <c r="N102" s="16"/>
    </row>
    <row r="103" spans="2:14" ht="12.75">
      <c r="B103">
        <v>6</v>
      </c>
      <c r="C103" s="166" t="s">
        <v>106</v>
      </c>
      <c r="D103" s="165">
        <v>3197.6479108601206</v>
      </c>
      <c r="N103" s="16"/>
    </row>
    <row r="104" spans="2:14" ht="12.75">
      <c r="B104">
        <v>7</v>
      </c>
      <c r="C104" s="164" t="s">
        <v>76</v>
      </c>
      <c r="D104" s="165">
        <v>3026.931156794287</v>
      </c>
      <c r="N104" s="16"/>
    </row>
    <row r="105" spans="2:14" ht="12.75">
      <c r="B105">
        <v>8</v>
      </c>
      <c r="C105" s="164" t="s">
        <v>70</v>
      </c>
      <c r="D105" s="165">
        <v>3012.980375377197</v>
      </c>
      <c r="N105" s="16"/>
    </row>
    <row r="106" spans="2:14" ht="12.75">
      <c r="B106">
        <v>9</v>
      </c>
      <c r="C106" s="167" t="s">
        <v>124</v>
      </c>
      <c r="D106" s="165">
        <v>2633.572214516346</v>
      </c>
      <c r="N106" s="16"/>
    </row>
    <row r="107" spans="2:14" ht="12.75">
      <c r="B107">
        <v>10</v>
      </c>
      <c r="C107" s="166" t="s">
        <v>58</v>
      </c>
      <c r="D107" s="165">
        <v>2628.0998336041075</v>
      </c>
      <c r="N107" s="16"/>
    </row>
    <row r="108" spans="2:14" ht="12.75">
      <c r="B108">
        <v>11</v>
      </c>
      <c r="C108" s="167" t="s">
        <v>88</v>
      </c>
      <c r="D108" s="165">
        <v>2619.790405792228</v>
      </c>
      <c r="N108" s="16"/>
    </row>
    <row r="109" spans="2:14" ht="12.75">
      <c r="B109">
        <v>12</v>
      </c>
      <c r="C109" s="166" t="s">
        <v>112</v>
      </c>
      <c r="D109" s="165">
        <v>2534.535350910026</v>
      </c>
      <c r="N109" s="16"/>
    </row>
    <row r="110" spans="2:14" ht="13.5" thickBot="1">
      <c r="B110">
        <v>13</v>
      </c>
      <c r="C110" s="168" t="s">
        <v>64</v>
      </c>
      <c r="D110" s="169">
        <v>1777.3923503684082</v>
      </c>
      <c r="N110" s="16"/>
    </row>
    <row r="111" spans="3:14" ht="12.75">
      <c r="C111" s="70"/>
      <c r="D111" s="36"/>
      <c r="N111" s="16"/>
    </row>
    <row r="112" spans="3:14" ht="12.75">
      <c r="C112" s="180" t="s">
        <v>125</v>
      </c>
      <c r="D112" s="181"/>
      <c r="N112" s="16"/>
    </row>
    <row r="113" spans="3:14" ht="12.75">
      <c r="C113" s="180" t="s">
        <v>128</v>
      </c>
      <c r="D113" s="181"/>
      <c r="N113" s="16"/>
    </row>
    <row r="114" ht="12.75">
      <c r="N114" s="16"/>
    </row>
  </sheetData>
  <sheetProtection/>
  <mergeCells count="3">
    <mergeCell ref="L5:N5"/>
    <mergeCell ref="K1:P1"/>
    <mergeCell ref="B3:C3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1"/>
  <sheetViews>
    <sheetView zoomScalePageLayoutView="0" workbookViewId="0" topLeftCell="A1">
      <selection activeCell="A1" sqref="A1:U111"/>
    </sheetView>
  </sheetViews>
  <sheetFormatPr defaultColWidth="9.00390625" defaultRowHeight="12.75"/>
  <cols>
    <col min="2" max="2" width="18.875" style="0" customWidth="1"/>
    <col min="3" max="3" width="17.25390625" style="0" customWidth="1"/>
    <col min="13" max="13" width="2.125" style="0" customWidth="1"/>
  </cols>
  <sheetData>
    <row r="1" spans="1:18" ht="23.25">
      <c r="A1" s="201" t="s">
        <v>130</v>
      </c>
      <c r="B1" s="195"/>
      <c r="C1" s="209"/>
      <c r="D1" s="195"/>
      <c r="E1" s="195"/>
      <c r="F1" s="195"/>
      <c r="G1" s="195"/>
      <c r="H1" s="195"/>
      <c r="I1" s="195"/>
      <c r="J1" s="195"/>
      <c r="K1" s="189" t="s">
        <v>26</v>
      </c>
      <c r="L1" s="189"/>
      <c r="M1" s="189"/>
      <c r="N1" s="189"/>
      <c r="O1" s="189"/>
      <c r="P1" s="189"/>
      <c r="Q1" s="195"/>
      <c r="R1" s="195"/>
    </row>
    <row r="2" spans="1:18" ht="23.25">
      <c r="A2" s="201"/>
      <c r="B2" s="195"/>
      <c r="C2" s="209"/>
      <c r="D2" s="195"/>
      <c r="E2" s="195"/>
      <c r="F2" s="195"/>
      <c r="G2" s="195"/>
      <c r="H2" s="195"/>
      <c r="I2" s="195"/>
      <c r="J2" s="195"/>
      <c r="K2" s="210"/>
      <c r="L2" s="211"/>
      <c r="M2" s="210"/>
      <c r="N2" s="212"/>
      <c r="O2" s="210"/>
      <c r="P2" s="210"/>
      <c r="Q2" s="195"/>
      <c r="R2" s="195"/>
    </row>
    <row r="3" spans="1:18" ht="15.75">
      <c r="A3" s="202"/>
      <c r="B3" s="185">
        <v>44817</v>
      </c>
      <c r="C3" s="185"/>
      <c r="D3" s="195"/>
      <c r="E3" s="195"/>
      <c r="F3" s="195"/>
      <c r="G3" s="195"/>
      <c r="H3" s="195"/>
      <c r="I3" s="195"/>
      <c r="J3" s="195"/>
      <c r="K3" s="195"/>
      <c r="L3" s="207"/>
      <c r="M3" s="195"/>
      <c r="N3" s="213"/>
      <c r="O3" s="195"/>
      <c r="P3" s="195"/>
      <c r="Q3" s="195"/>
      <c r="R3" s="195"/>
    </row>
    <row r="4" spans="1:18" ht="15.75">
      <c r="A4" s="202"/>
      <c r="B4" s="204"/>
      <c r="C4" s="209"/>
      <c r="D4" s="195"/>
      <c r="E4" s="195"/>
      <c r="F4" s="195"/>
      <c r="G4" s="195"/>
      <c r="H4" s="195"/>
      <c r="I4" s="195"/>
      <c r="J4" s="195"/>
      <c r="K4" s="195"/>
      <c r="L4" s="207"/>
      <c r="M4" s="195"/>
      <c r="N4" s="213"/>
      <c r="O4" s="195"/>
      <c r="P4" s="195"/>
      <c r="Q4" s="195"/>
      <c r="R4" s="195"/>
    </row>
    <row r="5" spans="1:18" ht="12.75">
      <c r="A5" s="229" t="s">
        <v>0</v>
      </c>
      <c r="B5" s="229" t="s">
        <v>1</v>
      </c>
      <c r="C5" s="229" t="s">
        <v>2</v>
      </c>
      <c r="D5" s="229" t="s">
        <v>4</v>
      </c>
      <c r="E5" s="229" t="s">
        <v>3</v>
      </c>
      <c r="F5" s="229" t="s">
        <v>5</v>
      </c>
      <c r="G5" s="229" t="s">
        <v>3</v>
      </c>
      <c r="H5" s="229" t="s">
        <v>6</v>
      </c>
      <c r="I5" s="229" t="s">
        <v>3</v>
      </c>
      <c r="J5" s="229" t="s">
        <v>7</v>
      </c>
      <c r="K5" s="229" t="s">
        <v>3</v>
      </c>
      <c r="L5" s="230" t="s">
        <v>131</v>
      </c>
      <c r="M5" s="231"/>
      <c r="N5" s="232"/>
      <c r="O5" s="229" t="s">
        <v>3</v>
      </c>
      <c r="P5" s="233" t="s">
        <v>8</v>
      </c>
      <c r="Q5" s="195"/>
      <c r="R5" s="195"/>
    </row>
    <row r="6" spans="1:18" ht="12.75">
      <c r="A6" s="226">
        <v>1</v>
      </c>
      <c r="B6" s="218" t="s">
        <v>132</v>
      </c>
      <c r="C6" s="218" t="s">
        <v>100</v>
      </c>
      <c r="D6" s="218">
        <v>22.5</v>
      </c>
      <c r="E6" s="227">
        <v>148.9111948896346</v>
      </c>
      <c r="F6" s="219">
        <v>8.9</v>
      </c>
      <c r="G6" s="227">
        <v>592.5123815699454</v>
      </c>
      <c r="H6" s="215">
        <v>135</v>
      </c>
      <c r="I6" s="227">
        <v>460.25486980754636</v>
      </c>
      <c r="J6" s="218"/>
      <c r="K6" s="227">
        <v>0</v>
      </c>
      <c r="L6" s="223">
        <v>1</v>
      </c>
      <c r="M6" s="215" t="s">
        <v>9</v>
      </c>
      <c r="N6" s="220">
        <v>54.9</v>
      </c>
      <c r="O6" s="228">
        <v>586.898259447895</v>
      </c>
      <c r="P6" s="252">
        <v>1788.5767057150215</v>
      </c>
      <c r="Q6" s="217"/>
      <c r="R6" s="217"/>
    </row>
    <row r="7" spans="1:18" ht="12.75">
      <c r="A7" s="226">
        <v>2</v>
      </c>
      <c r="B7" s="218" t="s">
        <v>133</v>
      </c>
      <c r="C7" s="218" t="s">
        <v>22</v>
      </c>
      <c r="D7" s="218">
        <v>26.5</v>
      </c>
      <c r="E7" s="227">
        <v>194.675566557787</v>
      </c>
      <c r="F7" s="219">
        <v>9.52</v>
      </c>
      <c r="G7" s="227">
        <v>440.36934678025904</v>
      </c>
      <c r="H7" s="215">
        <v>125</v>
      </c>
      <c r="I7" s="227">
        <v>359.96648946090556</v>
      </c>
      <c r="J7" s="218"/>
      <c r="K7" s="227">
        <v>0</v>
      </c>
      <c r="L7" s="216">
        <v>2</v>
      </c>
      <c r="M7" s="215" t="s">
        <v>9</v>
      </c>
      <c r="N7" s="220">
        <v>7.4</v>
      </c>
      <c r="O7" s="228">
        <v>405.70206346039447</v>
      </c>
      <c r="P7" s="252">
        <v>1400.7134662593462</v>
      </c>
      <c r="Q7" s="217"/>
      <c r="R7" s="217"/>
    </row>
    <row r="8" spans="1:18" ht="12.75">
      <c r="A8" s="226">
        <v>3</v>
      </c>
      <c r="B8" s="218" t="s">
        <v>134</v>
      </c>
      <c r="C8" s="218" t="s">
        <v>112</v>
      </c>
      <c r="D8" s="218">
        <v>38</v>
      </c>
      <c r="E8" s="227">
        <v>331.3263118848439</v>
      </c>
      <c r="F8" s="219">
        <v>9.52</v>
      </c>
      <c r="G8" s="227">
        <v>440.36934678025904</v>
      </c>
      <c r="H8" s="215"/>
      <c r="I8" s="227">
        <v>0</v>
      </c>
      <c r="J8" s="218">
        <v>351</v>
      </c>
      <c r="K8" s="227">
        <v>202.49627589719714</v>
      </c>
      <c r="L8" s="216">
        <v>2</v>
      </c>
      <c r="M8" s="215" t="s">
        <v>9</v>
      </c>
      <c r="N8" s="220">
        <v>6.9</v>
      </c>
      <c r="O8" s="228">
        <v>412.3481748878659</v>
      </c>
      <c r="P8" s="252">
        <v>1386.540109450166</v>
      </c>
      <c r="Q8" s="217"/>
      <c r="R8" s="217"/>
    </row>
    <row r="9" spans="1:18" ht="12.75">
      <c r="A9" s="226">
        <v>4</v>
      </c>
      <c r="B9" s="245" t="s">
        <v>135</v>
      </c>
      <c r="C9" s="245" t="s">
        <v>112</v>
      </c>
      <c r="D9" s="245">
        <v>41</v>
      </c>
      <c r="E9" s="236">
        <v>367.94921431044673</v>
      </c>
      <c r="F9" s="245">
        <v>9.75</v>
      </c>
      <c r="G9" s="236">
        <v>389.1056462429363</v>
      </c>
      <c r="H9" s="214">
        <v>120</v>
      </c>
      <c r="I9" s="236">
        <v>312.306465579754</v>
      </c>
      <c r="J9" s="245"/>
      <c r="K9" s="236">
        <v>0</v>
      </c>
      <c r="L9" s="246">
        <v>2</v>
      </c>
      <c r="M9" s="245" t="s">
        <v>9</v>
      </c>
      <c r="N9" s="247">
        <v>15.3</v>
      </c>
      <c r="O9" s="240">
        <v>307.44183144683603</v>
      </c>
      <c r="P9" s="253">
        <v>1376.803157579973</v>
      </c>
      <c r="Q9" s="217"/>
      <c r="R9" s="217"/>
    </row>
    <row r="10" spans="1:18" ht="12.75">
      <c r="A10" s="226">
        <v>5</v>
      </c>
      <c r="B10" s="218" t="s">
        <v>136</v>
      </c>
      <c r="C10" s="218" t="s">
        <v>82</v>
      </c>
      <c r="D10" s="222">
        <v>28</v>
      </c>
      <c r="E10" s="227">
        <v>212.10726365428422</v>
      </c>
      <c r="F10" s="219">
        <v>9.39</v>
      </c>
      <c r="G10" s="227">
        <v>470.59432421734294</v>
      </c>
      <c r="H10" s="215">
        <v>125</v>
      </c>
      <c r="I10" s="227">
        <v>359.96648946090556</v>
      </c>
      <c r="J10" s="218"/>
      <c r="K10" s="227">
        <v>0</v>
      </c>
      <c r="L10" s="216">
        <v>2</v>
      </c>
      <c r="M10" s="215" t="s">
        <v>9</v>
      </c>
      <c r="N10" s="220">
        <v>14.8</v>
      </c>
      <c r="O10" s="228">
        <v>313.28235585644967</v>
      </c>
      <c r="P10" s="252">
        <v>1355.9504331889825</v>
      </c>
      <c r="Q10" s="217"/>
      <c r="R10" s="217"/>
    </row>
    <row r="11" spans="1:18" ht="12.75">
      <c r="A11" s="226">
        <v>6</v>
      </c>
      <c r="B11" s="218" t="s">
        <v>137</v>
      </c>
      <c r="C11" s="218" t="s">
        <v>22</v>
      </c>
      <c r="D11" s="218">
        <v>33</v>
      </c>
      <c r="E11" s="227">
        <v>271.11687847712875</v>
      </c>
      <c r="F11" s="219">
        <v>9.53</v>
      </c>
      <c r="G11" s="227">
        <v>438.081586073754</v>
      </c>
      <c r="H11" s="215"/>
      <c r="I11" s="227">
        <v>0</v>
      </c>
      <c r="J11" s="218">
        <v>386</v>
      </c>
      <c r="K11" s="227">
        <v>276.81584990369777</v>
      </c>
      <c r="L11" s="216">
        <v>2</v>
      </c>
      <c r="M11" s="215" t="s">
        <v>9</v>
      </c>
      <c r="N11" s="220">
        <v>10.7</v>
      </c>
      <c r="O11" s="228">
        <v>363.1086772204714</v>
      </c>
      <c r="P11" s="252">
        <v>1349.122991675052</v>
      </c>
      <c r="Q11" s="217"/>
      <c r="R11" s="217"/>
    </row>
    <row r="12" spans="1:18" ht="12.75">
      <c r="A12" s="226">
        <v>7</v>
      </c>
      <c r="B12" s="245" t="s">
        <v>138</v>
      </c>
      <c r="C12" s="245" t="s">
        <v>88</v>
      </c>
      <c r="D12" s="245">
        <v>28</v>
      </c>
      <c r="E12" s="236">
        <v>212.10726365428422</v>
      </c>
      <c r="F12" s="245">
        <v>9.39</v>
      </c>
      <c r="G12" s="236">
        <v>470.59432421734294</v>
      </c>
      <c r="H12" s="214"/>
      <c r="I12" s="236">
        <v>0</v>
      </c>
      <c r="J12" s="245">
        <v>403</v>
      </c>
      <c r="K12" s="236">
        <v>315.2491304862154</v>
      </c>
      <c r="L12" s="246">
        <v>2</v>
      </c>
      <c r="M12" s="245" t="s">
        <v>9</v>
      </c>
      <c r="N12" s="247">
        <v>12.9</v>
      </c>
      <c r="O12" s="240">
        <v>335.9447570017555</v>
      </c>
      <c r="P12" s="253">
        <v>1333.895475359598</v>
      </c>
      <c r="Q12" s="217"/>
      <c r="R12" s="217"/>
    </row>
    <row r="13" spans="1:18" ht="12.75">
      <c r="A13" s="226">
        <v>8</v>
      </c>
      <c r="B13" s="218" t="s">
        <v>139</v>
      </c>
      <c r="C13" s="218" t="s">
        <v>106</v>
      </c>
      <c r="D13" s="222">
        <v>30</v>
      </c>
      <c r="E13" s="227">
        <v>235.55237906447334</v>
      </c>
      <c r="F13" s="219">
        <v>9.61</v>
      </c>
      <c r="G13" s="227">
        <v>419.9717744211627</v>
      </c>
      <c r="H13" s="215"/>
      <c r="I13" s="227">
        <v>0</v>
      </c>
      <c r="J13" s="218">
        <v>375</v>
      </c>
      <c r="K13" s="227">
        <v>252.73794679468608</v>
      </c>
      <c r="L13" s="216">
        <v>2</v>
      </c>
      <c r="M13" s="215" t="s">
        <v>9</v>
      </c>
      <c r="N13" s="220">
        <v>7.1</v>
      </c>
      <c r="O13" s="228">
        <v>409.68366458233737</v>
      </c>
      <c r="P13" s="252">
        <v>1317.9457648626594</v>
      </c>
      <c r="Q13" s="217"/>
      <c r="R13" s="217"/>
    </row>
    <row r="14" spans="1:18" ht="12.75">
      <c r="A14" s="226">
        <v>9</v>
      </c>
      <c r="B14" s="245" t="s">
        <v>140</v>
      </c>
      <c r="C14" s="245" t="s">
        <v>106</v>
      </c>
      <c r="D14" s="245">
        <v>30</v>
      </c>
      <c r="E14" s="236">
        <v>235.55237906447334</v>
      </c>
      <c r="F14" s="245">
        <v>9.47</v>
      </c>
      <c r="G14" s="236">
        <v>451.88805984509804</v>
      </c>
      <c r="H14" s="214">
        <v>120</v>
      </c>
      <c r="I14" s="236">
        <v>312.306465579754</v>
      </c>
      <c r="J14" s="245"/>
      <c r="K14" s="236">
        <v>0</v>
      </c>
      <c r="L14" s="246">
        <v>2</v>
      </c>
      <c r="M14" s="245" t="s">
        <v>9</v>
      </c>
      <c r="N14" s="247">
        <v>15.8</v>
      </c>
      <c r="O14" s="240">
        <v>301.6527861677931</v>
      </c>
      <c r="P14" s="253">
        <v>1301.3996906571185</v>
      </c>
      <c r="Q14" s="217"/>
      <c r="R14" s="217"/>
    </row>
    <row r="15" spans="1:18" ht="12.75">
      <c r="A15" s="226">
        <v>10</v>
      </c>
      <c r="B15" s="214" t="s">
        <v>141</v>
      </c>
      <c r="C15" s="214" t="s">
        <v>94</v>
      </c>
      <c r="D15" s="214">
        <v>26</v>
      </c>
      <c r="E15" s="236">
        <v>188.8957999722035</v>
      </c>
      <c r="F15" s="214">
        <v>9.46</v>
      </c>
      <c r="G15" s="236">
        <v>454.2077641620967</v>
      </c>
      <c r="H15" s="214"/>
      <c r="I15" s="236">
        <v>0</v>
      </c>
      <c r="J15" s="214">
        <v>368</v>
      </c>
      <c r="K15" s="236">
        <v>237.7522218924667</v>
      </c>
      <c r="L15" s="243">
        <v>2</v>
      </c>
      <c r="M15" s="214" t="s">
        <v>9</v>
      </c>
      <c r="N15" s="244">
        <v>6.5</v>
      </c>
      <c r="O15" s="240">
        <v>417.7014433886412</v>
      </c>
      <c r="P15" s="253">
        <v>1298.557229415408</v>
      </c>
      <c r="Q15" s="217"/>
      <c r="R15" s="217"/>
    </row>
    <row r="16" spans="1:18" ht="12.75">
      <c r="A16" s="226">
        <v>11</v>
      </c>
      <c r="B16" s="218" t="s">
        <v>142</v>
      </c>
      <c r="C16" s="218" t="s">
        <v>88</v>
      </c>
      <c r="D16" s="222">
        <v>24</v>
      </c>
      <c r="E16" s="227">
        <v>165.9413148587992</v>
      </c>
      <c r="F16" s="219">
        <v>9.38</v>
      </c>
      <c r="G16" s="227">
        <v>472.9564603741029</v>
      </c>
      <c r="H16" s="215">
        <v>115</v>
      </c>
      <c r="I16" s="227">
        <v>266.4571479827842</v>
      </c>
      <c r="J16" s="221"/>
      <c r="K16" s="227">
        <v>0</v>
      </c>
      <c r="L16" s="216">
        <v>2</v>
      </c>
      <c r="M16" s="215" t="s">
        <v>9</v>
      </c>
      <c r="N16" s="220">
        <v>9.8</v>
      </c>
      <c r="O16" s="228">
        <v>374.5056843194384</v>
      </c>
      <c r="P16" s="252">
        <v>1279.8606075351247</v>
      </c>
      <c r="Q16" s="217"/>
      <c r="R16" s="217"/>
    </row>
    <row r="17" spans="1:18" ht="12.75">
      <c r="A17" s="226">
        <v>12</v>
      </c>
      <c r="B17" s="218" t="s">
        <v>143</v>
      </c>
      <c r="C17" s="218" t="s">
        <v>88</v>
      </c>
      <c r="D17" s="222">
        <v>18.5</v>
      </c>
      <c r="E17" s="227">
        <v>104.40727838197797</v>
      </c>
      <c r="F17" s="219">
        <v>9.81</v>
      </c>
      <c r="G17" s="227">
        <v>376.2008615272117</v>
      </c>
      <c r="H17" s="221"/>
      <c r="I17" s="227">
        <v>0</v>
      </c>
      <c r="J17" s="218">
        <v>351</v>
      </c>
      <c r="K17" s="227">
        <v>202.49627589719714</v>
      </c>
      <c r="L17" s="216">
        <v>1</v>
      </c>
      <c r="M17" s="215" t="s">
        <v>9</v>
      </c>
      <c r="N17" s="220">
        <v>56.1</v>
      </c>
      <c r="O17" s="228">
        <v>568.1527131533243</v>
      </c>
      <c r="P17" s="252">
        <v>1251.257128959711</v>
      </c>
      <c r="Q17" s="217"/>
      <c r="R17" s="217"/>
    </row>
    <row r="18" spans="1:18" ht="12.75">
      <c r="A18" s="226">
        <v>13</v>
      </c>
      <c r="B18" s="218" t="s">
        <v>144</v>
      </c>
      <c r="C18" s="218" t="s">
        <v>23</v>
      </c>
      <c r="D18" s="221">
        <v>26</v>
      </c>
      <c r="E18" s="227">
        <v>188.8957999722035</v>
      </c>
      <c r="F18" s="219">
        <v>10.01</v>
      </c>
      <c r="G18" s="227">
        <v>334.5981229614361</v>
      </c>
      <c r="H18" s="221">
        <v>110</v>
      </c>
      <c r="I18" s="227">
        <v>222.5636477175478</v>
      </c>
      <c r="J18" s="218"/>
      <c r="K18" s="227">
        <v>0</v>
      </c>
      <c r="L18" s="216">
        <v>2</v>
      </c>
      <c r="M18" s="215" t="s">
        <v>9</v>
      </c>
      <c r="N18" s="224">
        <v>1.9</v>
      </c>
      <c r="O18" s="228">
        <v>481.5796681667438</v>
      </c>
      <c r="P18" s="252">
        <v>1227.6372388179311</v>
      </c>
      <c r="Q18" s="217"/>
      <c r="R18" s="217"/>
    </row>
    <row r="19" spans="1:18" ht="12.75">
      <c r="A19" s="226">
        <v>14</v>
      </c>
      <c r="B19" s="218" t="s">
        <v>145</v>
      </c>
      <c r="C19" s="218" t="s">
        <v>52</v>
      </c>
      <c r="D19" s="219">
        <v>24.5</v>
      </c>
      <c r="E19" s="227">
        <v>171.65437808084698</v>
      </c>
      <c r="F19" s="219">
        <v>9.52</v>
      </c>
      <c r="G19" s="227">
        <v>440.36934678025904</v>
      </c>
      <c r="H19" s="215">
        <v>115</v>
      </c>
      <c r="I19" s="227">
        <v>266.4571479827842</v>
      </c>
      <c r="J19" s="218"/>
      <c r="K19" s="227">
        <v>0</v>
      </c>
      <c r="L19" s="216">
        <v>2</v>
      </c>
      <c r="M19" s="215" t="s">
        <v>9</v>
      </c>
      <c r="N19" s="224">
        <v>14.8</v>
      </c>
      <c r="O19" s="228">
        <v>313.28235585644967</v>
      </c>
      <c r="P19" s="252">
        <v>1191.7632287003398</v>
      </c>
      <c r="Q19" s="217"/>
      <c r="R19" s="217"/>
    </row>
    <row r="20" spans="1:18" ht="12.75">
      <c r="A20" s="226">
        <v>15</v>
      </c>
      <c r="B20" s="218" t="s">
        <v>146</v>
      </c>
      <c r="C20" s="218" t="s">
        <v>100</v>
      </c>
      <c r="D20" s="222">
        <v>40.5</v>
      </c>
      <c r="E20" s="227">
        <v>361.8213944993947</v>
      </c>
      <c r="F20" s="219">
        <v>9.83</v>
      </c>
      <c r="G20" s="227">
        <v>371.9425926827823</v>
      </c>
      <c r="H20" s="221"/>
      <c r="I20" s="227">
        <v>0</v>
      </c>
      <c r="J20" s="218">
        <v>350</v>
      </c>
      <c r="K20" s="227">
        <v>200.47426135105638</v>
      </c>
      <c r="L20" s="216">
        <v>2</v>
      </c>
      <c r="M20" s="215" t="s">
        <v>9</v>
      </c>
      <c r="N20" s="220">
        <v>22.2</v>
      </c>
      <c r="O20" s="228">
        <v>232.12784175782852</v>
      </c>
      <c r="P20" s="252">
        <v>1166.366090291062</v>
      </c>
      <c r="Q20" s="217"/>
      <c r="R20" s="217"/>
    </row>
    <row r="21" spans="1:18" ht="12.75">
      <c r="A21" s="226">
        <v>16</v>
      </c>
      <c r="B21" s="198" t="s">
        <v>147</v>
      </c>
      <c r="C21" s="198" t="s">
        <v>118</v>
      </c>
      <c r="D21" s="198">
        <v>37</v>
      </c>
      <c r="E21" s="249">
        <v>319.1981339145609</v>
      </c>
      <c r="F21" s="198">
        <v>10.26</v>
      </c>
      <c r="G21" s="249">
        <v>285.6848223698387</v>
      </c>
      <c r="H21" s="198">
        <v>120</v>
      </c>
      <c r="I21" s="249">
        <v>312.306465579754</v>
      </c>
      <c r="J21" s="198"/>
      <c r="K21" s="249">
        <v>0</v>
      </c>
      <c r="L21" s="206">
        <v>2</v>
      </c>
      <c r="M21" s="198" t="s">
        <v>9</v>
      </c>
      <c r="N21" s="203">
        <v>20.7</v>
      </c>
      <c r="O21" s="251">
        <v>247.65776714765485</v>
      </c>
      <c r="P21" s="253">
        <v>1164.8471890118085</v>
      </c>
      <c r="Q21" s="217"/>
      <c r="R21" s="217"/>
    </row>
    <row r="22" spans="1:18" ht="12.75">
      <c r="A22" s="226">
        <v>17</v>
      </c>
      <c r="B22" s="214" t="s">
        <v>148</v>
      </c>
      <c r="C22" s="214" t="s">
        <v>100</v>
      </c>
      <c r="D22" s="214">
        <v>20.5</v>
      </c>
      <c r="E22" s="236">
        <v>126.48049609081832</v>
      </c>
      <c r="F22" s="214">
        <v>9.71</v>
      </c>
      <c r="G22" s="236">
        <v>397.8168962641468</v>
      </c>
      <c r="H22" s="214"/>
      <c r="I22" s="236">
        <v>0</v>
      </c>
      <c r="J22" s="214">
        <v>362</v>
      </c>
      <c r="K22" s="236">
        <v>225.12179901771938</v>
      </c>
      <c r="L22" s="243">
        <v>2</v>
      </c>
      <c r="M22" s="214" t="s">
        <v>9</v>
      </c>
      <c r="N22" s="244">
        <v>7.4</v>
      </c>
      <c r="O22" s="240">
        <v>405.70206346039447</v>
      </c>
      <c r="P22" s="253">
        <v>1155.121254833079</v>
      </c>
      <c r="Q22" s="217"/>
      <c r="R22" s="217"/>
    </row>
    <row r="23" spans="1:18" ht="12.75">
      <c r="A23" s="226">
        <v>18</v>
      </c>
      <c r="B23" s="198" t="s">
        <v>149</v>
      </c>
      <c r="C23" s="198" t="s">
        <v>118</v>
      </c>
      <c r="D23" s="198">
        <v>37.5</v>
      </c>
      <c r="E23" s="249">
        <v>325.25708360869504</v>
      </c>
      <c r="F23" s="198">
        <v>9.46</v>
      </c>
      <c r="G23" s="249">
        <v>454.2077641620967</v>
      </c>
      <c r="H23" s="198"/>
      <c r="I23" s="250">
        <v>0</v>
      </c>
      <c r="J23" s="198">
        <v>339</v>
      </c>
      <c r="K23" s="249">
        <v>178.62801954058057</v>
      </c>
      <c r="L23" s="206">
        <v>2</v>
      </c>
      <c r="M23" s="198" t="s">
        <v>9</v>
      </c>
      <c r="N23" s="203">
        <v>25.8</v>
      </c>
      <c r="O23" s="251">
        <v>196.78443933458985</v>
      </c>
      <c r="P23" s="253">
        <v>1154.877306645962</v>
      </c>
      <c r="Q23" s="217"/>
      <c r="R23" s="217"/>
    </row>
    <row r="24" spans="1:18" ht="12.75">
      <c r="A24" s="226">
        <v>19</v>
      </c>
      <c r="B24" s="214" t="s">
        <v>150</v>
      </c>
      <c r="C24" s="214" t="s">
        <v>106</v>
      </c>
      <c r="D24" s="214">
        <v>18</v>
      </c>
      <c r="E24" s="236">
        <v>98.95153736702161</v>
      </c>
      <c r="F24" s="214">
        <v>9.99</v>
      </c>
      <c r="G24" s="236">
        <v>338.6600798762415</v>
      </c>
      <c r="H24" s="214">
        <v>115</v>
      </c>
      <c r="I24" s="236">
        <v>266.4571479827842</v>
      </c>
      <c r="J24" s="214"/>
      <c r="K24" s="236">
        <v>0</v>
      </c>
      <c r="L24" s="243">
        <v>2</v>
      </c>
      <c r="M24" s="214" t="s">
        <v>9</v>
      </c>
      <c r="N24" s="244">
        <v>8.6</v>
      </c>
      <c r="O24" s="240">
        <v>389.9578463814561</v>
      </c>
      <c r="P24" s="253">
        <v>1094.0266116075036</v>
      </c>
      <c r="Q24" s="217"/>
      <c r="R24" s="217"/>
    </row>
    <row r="25" spans="1:18" ht="12.75">
      <c r="A25" s="226">
        <v>20</v>
      </c>
      <c r="B25" s="218" t="s">
        <v>151</v>
      </c>
      <c r="C25" s="218" t="s">
        <v>58</v>
      </c>
      <c r="D25" s="222">
        <v>30</v>
      </c>
      <c r="E25" s="227">
        <v>235.55237906447334</v>
      </c>
      <c r="F25" s="219">
        <v>10.2</v>
      </c>
      <c r="G25" s="227">
        <v>297.1082328053258</v>
      </c>
      <c r="H25" s="215">
        <v>115</v>
      </c>
      <c r="I25" s="227">
        <v>266.4571479827842</v>
      </c>
      <c r="J25" s="221"/>
      <c r="K25" s="227">
        <v>0</v>
      </c>
      <c r="L25" s="216">
        <v>2</v>
      </c>
      <c r="M25" s="215" t="s">
        <v>9</v>
      </c>
      <c r="N25" s="220">
        <v>18</v>
      </c>
      <c r="O25" s="228">
        <v>276.7941586306663</v>
      </c>
      <c r="P25" s="252">
        <v>1075.9119184832496</v>
      </c>
      <c r="Q25" s="217"/>
      <c r="R25" s="217"/>
    </row>
    <row r="26" spans="1:18" ht="12.75">
      <c r="A26" s="226">
        <v>21</v>
      </c>
      <c r="B26" s="218" t="s">
        <v>152</v>
      </c>
      <c r="C26" s="218" t="s">
        <v>23</v>
      </c>
      <c r="D26" s="222">
        <v>23</v>
      </c>
      <c r="E26" s="227">
        <v>154.56918997638655</v>
      </c>
      <c r="F26" s="219">
        <v>9.61</v>
      </c>
      <c r="G26" s="227">
        <v>419.9717744211627</v>
      </c>
      <c r="H26" s="215"/>
      <c r="I26" s="227">
        <v>0</v>
      </c>
      <c r="J26" s="218">
        <v>351</v>
      </c>
      <c r="K26" s="227">
        <v>202.49627589719714</v>
      </c>
      <c r="L26" s="216">
        <v>2</v>
      </c>
      <c r="M26" s="215" t="s">
        <v>9</v>
      </c>
      <c r="N26" s="220">
        <v>16.5</v>
      </c>
      <c r="O26" s="228">
        <v>293.6347268555586</v>
      </c>
      <c r="P26" s="252">
        <v>1070.6719671503051</v>
      </c>
      <c r="Q26" s="217"/>
      <c r="R26" s="217"/>
    </row>
    <row r="27" spans="1:18" ht="12.75">
      <c r="A27" s="226">
        <v>22</v>
      </c>
      <c r="B27" s="218" t="s">
        <v>153</v>
      </c>
      <c r="C27" s="218" t="s">
        <v>52</v>
      </c>
      <c r="D27" s="218">
        <v>33.5</v>
      </c>
      <c r="E27" s="227">
        <v>277.08737892361154</v>
      </c>
      <c r="F27" s="219">
        <v>10.52</v>
      </c>
      <c r="G27" s="227">
        <v>238.51527191382291</v>
      </c>
      <c r="H27" s="215">
        <v>115</v>
      </c>
      <c r="I27" s="227">
        <v>266.4571479827842</v>
      </c>
      <c r="J27" s="218"/>
      <c r="K27" s="227">
        <v>0</v>
      </c>
      <c r="L27" s="216">
        <v>2</v>
      </c>
      <c r="M27" s="215" t="s">
        <v>9</v>
      </c>
      <c r="N27" s="220">
        <v>17.4</v>
      </c>
      <c r="O27" s="228">
        <v>283.47451365975866</v>
      </c>
      <c r="P27" s="252">
        <v>1065.5343124799774</v>
      </c>
      <c r="Q27" s="217"/>
      <c r="R27" s="217"/>
    </row>
    <row r="28" spans="1:18" ht="12.75">
      <c r="A28" s="226">
        <v>23</v>
      </c>
      <c r="B28" s="214" t="s">
        <v>154</v>
      </c>
      <c r="C28" s="214" t="s">
        <v>22</v>
      </c>
      <c r="D28" s="242">
        <v>34</v>
      </c>
      <c r="E28" s="236">
        <v>283.06959843268504</v>
      </c>
      <c r="F28" s="237">
        <v>10.07</v>
      </c>
      <c r="G28" s="236">
        <v>322.54405553698945</v>
      </c>
      <c r="H28" s="238"/>
      <c r="I28" s="236">
        <v>0</v>
      </c>
      <c r="J28" s="214">
        <v>350</v>
      </c>
      <c r="K28" s="236">
        <v>200.47426135105638</v>
      </c>
      <c r="L28" s="239">
        <v>2</v>
      </c>
      <c r="M28" s="238" t="s">
        <v>9</v>
      </c>
      <c r="N28" s="241">
        <v>20.1</v>
      </c>
      <c r="O28" s="240">
        <v>254.00137571880848</v>
      </c>
      <c r="P28" s="253">
        <v>1060.0892910395394</v>
      </c>
      <c r="Q28" s="217"/>
      <c r="R28" s="217"/>
    </row>
    <row r="29" spans="1:18" ht="12.75">
      <c r="A29" s="226">
        <v>24</v>
      </c>
      <c r="B29" s="218" t="s">
        <v>155</v>
      </c>
      <c r="C29" s="218" t="s">
        <v>100</v>
      </c>
      <c r="D29" s="218">
        <v>20.5</v>
      </c>
      <c r="E29" s="227">
        <v>126.48049609081832</v>
      </c>
      <c r="F29" s="219">
        <v>10.12</v>
      </c>
      <c r="G29" s="227">
        <v>312.65044581862804</v>
      </c>
      <c r="H29" s="215">
        <v>115</v>
      </c>
      <c r="I29" s="227">
        <v>266.4571479827842</v>
      </c>
      <c r="J29" s="218"/>
      <c r="K29" s="227">
        <v>0</v>
      </c>
      <c r="L29" s="216">
        <v>2</v>
      </c>
      <c r="M29" s="215" t="s">
        <v>9</v>
      </c>
      <c r="N29" s="220">
        <v>11.8</v>
      </c>
      <c r="O29" s="228">
        <v>349.40315038857807</v>
      </c>
      <c r="P29" s="252">
        <v>1054.9912402808086</v>
      </c>
      <c r="Q29" s="217"/>
      <c r="R29" s="217"/>
    </row>
    <row r="30" spans="1:18" ht="12.75">
      <c r="A30" s="226">
        <v>25</v>
      </c>
      <c r="B30" s="214" t="s">
        <v>156</v>
      </c>
      <c r="C30" s="214" t="s">
        <v>76</v>
      </c>
      <c r="D30" s="214">
        <v>29</v>
      </c>
      <c r="E30" s="236">
        <v>223.80190053088643</v>
      </c>
      <c r="F30" s="214">
        <v>10.1</v>
      </c>
      <c r="G30" s="236">
        <v>316.5913360585314</v>
      </c>
      <c r="H30" s="214">
        <v>120</v>
      </c>
      <c r="I30" s="236">
        <v>312.306465579754</v>
      </c>
      <c r="J30" s="214"/>
      <c r="K30" s="236">
        <v>0</v>
      </c>
      <c r="L30" s="243">
        <v>2</v>
      </c>
      <c r="M30" s="214" t="s">
        <v>9</v>
      </c>
      <c r="N30" s="244">
        <v>25.8</v>
      </c>
      <c r="O30" s="240">
        <v>196.78443933458985</v>
      </c>
      <c r="P30" s="253">
        <v>1049.4841415037617</v>
      </c>
      <c r="Q30" s="217"/>
      <c r="R30" s="217"/>
    </row>
    <row r="31" spans="1:18" ht="12.75">
      <c r="A31" s="226">
        <v>26</v>
      </c>
      <c r="B31" s="214" t="s">
        <v>157</v>
      </c>
      <c r="C31" s="214" t="s">
        <v>94</v>
      </c>
      <c r="D31" s="214">
        <v>22</v>
      </c>
      <c r="E31" s="236">
        <v>143.27268019309415</v>
      </c>
      <c r="F31" s="214">
        <v>9.66</v>
      </c>
      <c r="G31" s="236">
        <v>408.8271735528198</v>
      </c>
      <c r="H31" s="214">
        <v>115</v>
      </c>
      <c r="I31" s="236">
        <v>266.4571479827842</v>
      </c>
      <c r="J31" s="214"/>
      <c r="K31" s="236">
        <v>0</v>
      </c>
      <c r="L31" s="243">
        <v>2</v>
      </c>
      <c r="M31" s="214" t="s">
        <v>9</v>
      </c>
      <c r="N31" s="244">
        <v>22.5</v>
      </c>
      <c r="O31" s="240">
        <v>229.07839743441994</v>
      </c>
      <c r="P31" s="253">
        <v>1047.635399163118</v>
      </c>
      <c r="Q31" s="217"/>
      <c r="R31" s="217"/>
    </row>
    <row r="32" spans="1:18" ht="12.75">
      <c r="A32" s="226">
        <v>27</v>
      </c>
      <c r="B32" s="218" t="s">
        <v>158</v>
      </c>
      <c r="C32" s="218" t="s">
        <v>64</v>
      </c>
      <c r="D32" s="221">
        <v>22.5</v>
      </c>
      <c r="E32" s="227">
        <v>148.9111948896346</v>
      </c>
      <c r="F32" s="219">
        <v>10.02</v>
      </c>
      <c r="G32" s="227">
        <v>332.5753734507397</v>
      </c>
      <c r="H32" s="221">
        <v>120</v>
      </c>
      <c r="I32" s="227">
        <v>312.306465579754</v>
      </c>
      <c r="J32" s="218"/>
      <c r="K32" s="227">
        <v>0</v>
      </c>
      <c r="L32" s="216">
        <v>2</v>
      </c>
      <c r="M32" s="215" t="s">
        <v>9</v>
      </c>
      <c r="N32" s="220">
        <v>22.2</v>
      </c>
      <c r="O32" s="228">
        <v>232.12784175782852</v>
      </c>
      <c r="P32" s="252">
        <v>1025.9208756779567</v>
      </c>
      <c r="Q32" s="217"/>
      <c r="R32" s="217"/>
    </row>
    <row r="33" spans="1:21" ht="12.75">
      <c r="A33" s="226">
        <v>28</v>
      </c>
      <c r="B33" s="214" t="s">
        <v>159</v>
      </c>
      <c r="C33" s="214" t="s">
        <v>58</v>
      </c>
      <c r="D33" s="242">
        <v>18.5</v>
      </c>
      <c r="E33" s="236">
        <v>104.40727838197797</v>
      </c>
      <c r="F33" s="237">
        <v>9.82</v>
      </c>
      <c r="G33" s="236">
        <v>374.06901547034164</v>
      </c>
      <c r="H33" s="235">
        <v>115</v>
      </c>
      <c r="I33" s="236">
        <v>266.4571479827842</v>
      </c>
      <c r="J33" s="214"/>
      <c r="K33" s="236">
        <v>0</v>
      </c>
      <c r="L33" s="239">
        <v>2</v>
      </c>
      <c r="M33" s="238" t="s">
        <v>9</v>
      </c>
      <c r="N33" s="241">
        <v>19.9</v>
      </c>
      <c r="O33" s="240">
        <v>256.1325931866663</v>
      </c>
      <c r="P33" s="253">
        <v>1001.0660350217702</v>
      </c>
      <c r="Q33" s="217"/>
      <c r="R33" s="217"/>
      <c r="S33" s="195"/>
      <c r="T33" s="195"/>
      <c r="U33" s="195"/>
    </row>
    <row r="34" spans="1:21" ht="12.75">
      <c r="A34" s="226">
        <v>29</v>
      </c>
      <c r="B34" s="214" t="s">
        <v>160</v>
      </c>
      <c r="C34" s="214" t="s">
        <v>52</v>
      </c>
      <c r="D34" s="235">
        <v>21</v>
      </c>
      <c r="E34" s="236">
        <v>132.0566371193854</v>
      </c>
      <c r="F34" s="237">
        <v>9.6</v>
      </c>
      <c r="G34" s="236">
        <v>422.21677998073017</v>
      </c>
      <c r="H34" s="238"/>
      <c r="I34" s="236">
        <v>0</v>
      </c>
      <c r="J34" s="214">
        <v>339</v>
      </c>
      <c r="K34" s="236">
        <v>178.62801954058057</v>
      </c>
      <c r="L34" s="239">
        <v>2</v>
      </c>
      <c r="M34" s="238" t="s">
        <v>9</v>
      </c>
      <c r="N34" s="241">
        <v>18.9</v>
      </c>
      <c r="O34" s="240">
        <v>266.9135905436791</v>
      </c>
      <c r="P34" s="253">
        <v>999.8150271843753</v>
      </c>
      <c r="Q34" s="217"/>
      <c r="R34" s="217"/>
      <c r="S34" s="195"/>
      <c r="T34" s="195"/>
      <c r="U34" s="195"/>
    </row>
    <row r="35" spans="1:21" ht="12.75">
      <c r="A35" s="226">
        <v>30</v>
      </c>
      <c r="B35" s="218" t="s">
        <v>161</v>
      </c>
      <c r="C35" s="218" t="s">
        <v>82</v>
      </c>
      <c r="D35" s="222">
        <v>22.5</v>
      </c>
      <c r="E35" s="227">
        <v>148.9111948896346</v>
      </c>
      <c r="F35" s="219">
        <v>10.02</v>
      </c>
      <c r="G35" s="227">
        <v>332.5753734507397</v>
      </c>
      <c r="H35" s="215">
        <v>125</v>
      </c>
      <c r="I35" s="227">
        <v>359.96648946090556</v>
      </c>
      <c r="J35" s="221"/>
      <c r="K35" s="227">
        <v>0</v>
      </c>
      <c r="L35" s="216">
        <v>2</v>
      </c>
      <c r="M35" s="215" t="s">
        <v>9</v>
      </c>
      <c r="N35" s="220">
        <v>30.1</v>
      </c>
      <c r="O35" s="228">
        <v>158.1702315656962</v>
      </c>
      <c r="P35" s="252">
        <v>999.623289366976</v>
      </c>
      <c r="Q35" s="217"/>
      <c r="R35" s="217"/>
      <c r="S35" s="195"/>
      <c r="T35" s="195"/>
      <c r="U35" s="195"/>
    </row>
    <row r="36" spans="1:21" ht="12.75">
      <c r="A36" s="226">
        <v>31</v>
      </c>
      <c r="B36" s="214" t="s">
        <v>162</v>
      </c>
      <c r="C36" s="214" t="s">
        <v>94</v>
      </c>
      <c r="D36" s="214">
        <v>26</v>
      </c>
      <c r="E36" s="236">
        <v>188.8957999722035</v>
      </c>
      <c r="F36" s="214">
        <v>9.88</v>
      </c>
      <c r="G36" s="236">
        <v>361.3919418378202</v>
      </c>
      <c r="H36" s="214"/>
      <c r="I36" s="236">
        <v>0</v>
      </c>
      <c r="J36" s="214">
        <v>327</v>
      </c>
      <c r="K36" s="236">
        <v>155.65395379219055</v>
      </c>
      <c r="L36" s="243">
        <v>2</v>
      </c>
      <c r="M36" s="214" t="s">
        <v>9</v>
      </c>
      <c r="N36" s="244">
        <v>18.3</v>
      </c>
      <c r="O36" s="240">
        <v>273.48195966519415</v>
      </c>
      <c r="P36" s="253">
        <v>979.4236552674084</v>
      </c>
      <c r="Q36" s="217"/>
      <c r="R36" s="217"/>
      <c r="S36" s="195"/>
      <c r="T36" s="195"/>
      <c r="U36" s="195"/>
    </row>
    <row r="37" spans="1:21" ht="12.75">
      <c r="A37" s="226">
        <v>32</v>
      </c>
      <c r="B37" s="218" t="s">
        <v>163</v>
      </c>
      <c r="C37" s="218" t="s">
        <v>76</v>
      </c>
      <c r="D37" s="218">
        <v>20</v>
      </c>
      <c r="E37" s="227">
        <v>120.92662070803648</v>
      </c>
      <c r="F37" s="219">
        <v>10.24</v>
      </c>
      <c r="G37" s="227">
        <v>289.47035117046204</v>
      </c>
      <c r="H37" s="215"/>
      <c r="I37" s="227">
        <v>0</v>
      </c>
      <c r="J37" s="218">
        <v>340</v>
      </c>
      <c r="K37" s="227">
        <v>180.58356334376333</v>
      </c>
      <c r="L37" s="216">
        <v>2</v>
      </c>
      <c r="M37" s="215" t="s">
        <v>9</v>
      </c>
      <c r="N37" s="225">
        <v>9.8</v>
      </c>
      <c r="O37" s="228">
        <v>374.5056843194384</v>
      </c>
      <c r="P37" s="252">
        <v>965.4862195417002</v>
      </c>
      <c r="Q37" s="217"/>
      <c r="R37" s="217"/>
      <c r="S37" s="195"/>
      <c r="T37" s="195"/>
      <c r="U37" s="195"/>
    </row>
    <row r="38" spans="1:21" ht="12.75">
      <c r="A38" s="226">
        <v>33</v>
      </c>
      <c r="B38" s="198" t="s">
        <v>164</v>
      </c>
      <c r="C38" s="198" t="s">
        <v>118</v>
      </c>
      <c r="D38" s="198">
        <v>19</v>
      </c>
      <c r="E38" s="249">
        <v>109.88907045106879</v>
      </c>
      <c r="F38" s="198">
        <v>10.31</v>
      </c>
      <c r="G38" s="249">
        <v>276.31869952573487</v>
      </c>
      <c r="H38" s="198">
        <v>110</v>
      </c>
      <c r="I38" s="249">
        <v>222.5636477175478</v>
      </c>
      <c r="J38" s="198"/>
      <c r="K38" s="249">
        <v>0</v>
      </c>
      <c r="L38" s="206">
        <v>2</v>
      </c>
      <c r="M38" s="198" t="s">
        <v>9</v>
      </c>
      <c r="N38" s="205">
        <v>12.1</v>
      </c>
      <c r="O38" s="251">
        <v>345.7081445218316</v>
      </c>
      <c r="P38" s="253">
        <v>954.4795622161831</v>
      </c>
      <c r="Q38" s="217"/>
      <c r="R38" s="217"/>
      <c r="S38" s="195"/>
      <c r="T38" s="195"/>
      <c r="U38" s="195"/>
    </row>
    <row r="39" spans="1:21" ht="12.75">
      <c r="A39" s="226">
        <v>34</v>
      </c>
      <c r="B39" s="245" t="s">
        <v>165</v>
      </c>
      <c r="C39" s="245" t="s">
        <v>112</v>
      </c>
      <c r="D39" s="245">
        <v>30</v>
      </c>
      <c r="E39" s="236">
        <v>235.55237906447334</v>
      </c>
      <c r="F39" s="245">
        <v>9.92</v>
      </c>
      <c r="G39" s="236">
        <v>353.0493744387448</v>
      </c>
      <c r="H39" s="214">
        <v>105</v>
      </c>
      <c r="I39" s="236">
        <v>180.80480093510224</v>
      </c>
      <c r="J39" s="245"/>
      <c r="K39" s="236">
        <v>0</v>
      </c>
      <c r="L39" s="246">
        <v>2</v>
      </c>
      <c r="M39" s="245" t="s">
        <v>9</v>
      </c>
      <c r="N39" s="247">
        <v>27.6</v>
      </c>
      <c r="O39" s="240">
        <v>180.140581321353</v>
      </c>
      <c r="P39" s="253">
        <v>949.5471357596733</v>
      </c>
      <c r="Q39" s="217"/>
      <c r="R39" s="217"/>
      <c r="S39" s="195"/>
      <c r="T39" s="195"/>
      <c r="U39" s="195"/>
    </row>
    <row r="40" spans="1:21" ht="12.75">
      <c r="A40" s="226">
        <v>35</v>
      </c>
      <c r="B40" s="198" t="s">
        <v>166</v>
      </c>
      <c r="C40" s="198" t="s">
        <v>118</v>
      </c>
      <c r="D40" s="198">
        <v>22.5</v>
      </c>
      <c r="E40" s="249">
        <v>148.9111948896346</v>
      </c>
      <c r="F40" s="198">
        <v>9.86</v>
      </c>
      <c r="G40" s="249">
        <v>365.59589646111516</v>
      </c>
      <c r="H40" s="198"/>
      <c r="I40" s="249">
        <v>0</v>
      </c>
      <c r="J40" s="198">
        <v>322</v>
      </c>
      <c r="K40" s="249">
        <v>146.35767562966475</v>
      </c>
      <c r="L40" s="206">
        <v>2</v>
      </c>
      <c r="M40" s="198" t="s">
        <v>9</v>
      </c>
      <c r="N40" s="203">
        <v>21.5</v>
      </c>
      <c r="O40" s="251">
        <v>239.31655960566627</v>
      </c>
      <c r="P40" s="253">
        <v>900.1813265860808</v>
      </c>
      <c r="Q40" s="217"/>
      <c r="R40" s="217"/>
      <c r="S40" s="195"/>
      <c r="T40" s="195"/>
      <c r="U40" s="195"/>
    </row>
    <row r="41" spans="1:21" ht="12.75">
      <c r="A41" s="226">
        <v>36</v>
      </c>
      <c r="B41" s="218" t="s">
        <v>167</v>
      </c>
      <c r="C41" s="218" t="s">
        <v>23</v>
      </c>
      <c r="D41" s="222">
        <v>28</v>
      </c>
      <c r="E41" s="227">
        <v>212.10726365428422</v>
      </c>
      <c r="F41" s="219">
        <v>9.84</v>
      </c>
      <c r="G41" s="227">
        <v>369.82159641093483</v>
      </c>
      <c r="H41" s="215">
        <v>115</v>
      </c>
      <c r="I41" s="227">
        <v>266.4571479827842</v>
      </c>
      <c r="J41" s="221"/>
      <c r="K41" s="227">
        <v>0</v>
      </c>
      <c r="L41" s="216">
        <v>2</v>
      </c>
      <c r="M41" s="215" t="s">
        <v>9</v>
      </c>
      <c r="N41" s="220">
        <v>46.4</v>
      </c>
      <c r="O41" s="228">
        <v>48.45039063009968</v>
      </c>
      <c r="P41" s="252">
        <v>896.836398678103</v>
      </c>
      <c r="Q41" s="217"/>
      <c r="R41" s="217"/>
      <c r="S41" s="195"/>
      <c r="T41" s="195"/>
      <c r="U41" s="195"/>
    </row>
    <row r="42" spans="1:21" ht="12.75">
      <c r="A42" s="226">
        <v>37</v>
      </c>
      <c r="B42" s="245" t="s">
        <v>168</v>
      </c>
      <c r="C42" s="245" t="s">
        <v>106</v>
      </c>
      <c r="D42" s="245">
        <v>16</v>
      </c>
      <c r="E42" s="236">
        <v>77.41436071112832</v>
      </c>
      <c r="F42" s="245">
        <v>10.11</v>
      </c>
      <c r="G42" s="236">
        <v>314.61812958668116</v>
      </c>
      <c r="H42" s="214"/>
      <c r="I42" s="236">
        <v>0</v>
      </c>
      <c r="J42" s="245">
        <v>352</v>
      </c>
      <c r="K42" s="236">
        <v>204.5241786560742</v>
      </c>
      <c r="L42" s="246">
        <v>2</v>
      </c>
      <c r="M42" s="245" t="s">
        <v>9</v>
      </c>
      <c r="N42" s="247">
        <v>17.3</v>
      </c>
      <c r="O42" s="240">
        <v>284.5951537240552</v>
      </c>
      <c r="P42" s="253">
        <v>881.1518226779389</v>
      </c>
      <c r="Q42" s="217"/>
      <c r="R42" s="217"/>
      <c r="S42" s="195"/>
      <c r="T42" s="195"/>
      <c r="U42" s="195"/>
    </row>
    <row r="43" spans="1:21" ht="12.75">
      <c r="A43" s="226">
        <v>38</v>
      </c>
      <c r="B43" s="214" t="s">
        <v>169</v>
      </c>
      <c r="C43" s="214" t="s">
        <v>76</v>
      </c>
      <c r="D43" s="214">
        <v>25.5</v>
      </c>
      <c r="E43" s="236">
        <v>183.13206797252977</v>
      </c>
      <c r="F43" s="214">
        <v>9.95</v>
      </c>
      <c r="G43" s="236">
        <v>346.84972832273127</v>
      </c>
      <c r="H43" s="214"/>
      <c r="I43" s="236">
        <v>0</v>
      </c>
      <c r="J43" s="214">
        <v>337</v>
      </c>
      <c r="K43" s="236">
        <v>174.73557692348527</v>
      </c>
      <c r="L43" s="243">
        <v>2</v>
      </c>
      <c r="M43" s="214" t="s">
        <v>9</v>
      </c>
      <c r="N43" s="244">
        <v>28.2</v>
      </c>
      <c r="O43" s="240">
        <v>174.7458404591576</v>
      </c>
      <c r="P43" s="253">
        <v>879.4632136779039</v>
      </c>
      <c r="Q43" s="217"/>
      <c r="R43" s="217"/>
      <c r="S43" s="195"/>
      <c r="T43" s="195"/>
      <c r="U43" s="254"/>
    </row>
    <row r="44" spans="1:21" ht="12.75">
      <c r="A44" s="226">
        <v>39</v>
      </c>
      <c r="B44" s="218" t="s">
        <v>170</v>
      </c>
      <c r="C44" s="218" t="s">
        <v>76</v>
      </c>
      <c r="D44" s="222">
        <v>20.5</v>
      </c>
      <c r="E44" s="227">
        <v>126.48049609081832</v>
      </c>
      <c r="F44" s="219">
        <v>10.14</v>
      </c>
      <c r="G44" s="227">
        <v>308.7316609623626</v>
      </c>
      <c r="H44" s="215">
        <v>115</v>
      </c>
      <c r="I44" s="227">
        <v>266.4571479827842</v>
      </c>
      <c r="J44" s="218"/>
      <c r="K44" s="227">
        <v>0</v>
      </c>
      <c r="L44" s="223">
        <v>2</v>
      </c>
      <c r="M44" s="215" t="s">
        <v>9</v>
      </c>
      <c r="N44" s="220">
        <v>29.5</v>
      </c>
      <c r="O44" s="228">
        <v>163.32108314617912</v>
      </c>
      <c r="P44" s="252">
        <v>864.9903881821443</v>
      </c>
      <c r="Q44" s="217"/>
      <c r="R44" s="217"/>
      <c r="S44" s="195"/>
      <c r="T44" s="195"/>
      <c r="U44" s="195"/>
    </row>
    <row r="45" spans="1:21" ht="12.75">
      <c r="A45" s="226">
        <v>40</v>
      </c>
      <c r="B45" s="218" t="s">
        <v>171</v>
      </c>
      <c r="C45" s="218" t="s">
        <v>23</v>
      </c>
      <c r="D45" s="222">
        <v>23</v>
      </c>
      <c r="E45" s="227">
        <v>154.56918997638655</v>
      </c>
      <c r="F45" s="219">
        <v>10.15</v>
      </c>
      <c r="G45" s="227">
        <v>306.7805671961521</v>
      </c>
      <c r="H45" s="215"/>
      <c r="I45" s="227">
        <v>0</v>
      </c>
      <c r="J45" s="221">
        <v>310</v>
      </c>
      <c r="K45" s="227">
        <v>124.74354783797025</v>
      </c>
      <c r="L45" s="216">
        <v>2</v>
      </c>
      <c r="M45" s="215" t="s">
        <v>9</v>
      </c>
      <c r="N45" s="220">
        <v>17.9</v>
      </c>
      <c r="O45" s="228">
        <v>277.9023716828135</v>
      </c>
      <c r="P45" s="252">
        <v>863.9956766933224</v>
      </c>
      <c r="Q45" s="217"/>
      <c r="R45" s="217"/>
      <c r="S45" s="195"/>
      <c r="T45" s="195"/>
      <c r="U45" s="195"/>
    </row>
    <row r="46" spans="1:21" ht="12.75">
      <c r="A46" s="226">
        <v>41</v>
      </c>
      <c r="B46" s="218" t="s">
        <v>172</v>
      </c>
      <c r="C46" s="218" t="s">
        <v>22</v>
      </c>
      <c r="D46" s="222">
        <v>32.5</v>
      </c>
      <c r="E46" s="227">
        <v>265.15830785336277</v>
      </c>
      <c r="F46" s="219">
        <v>11.21</v>
      </c>
      <c r="G46" s="227">
        <v>132.1973153170064</v>
      </c>
      <c r="H46" s="221">
        <v>120</v>
      </c>
      <c r="I46" s="227">
        <v>312.306465579754</v>
      </c>
      <c r="J46" s="218"/>
      <c r="K46" s="227">
        <v>0</v>
      </c>
      <c r="L46" s="216">
        <v>2</v>
      </c>
      <c r="M46" s="215" t="s">
        <v>9</v>
      </c>
      <c r="N46" s="220">
        <v>31.2</v>
      </c>
      <c r="O46" s="228">
        <v>148.92799554593012</v>
      </c>
      <c r="P46" s="252">
        <v>858.5900842960533</v>
      </c>
      <c r="Q46" s="217"/>
      <c r="R46" s="217"/>
      <c r="S46" s="195"/>
      <c r="T46" s="195"/>
      <c r="U46" s="195"/>
    </row>
    <row r="47" spans="1:21" ht="12.75">
      <c r="A47" s="226">
        <v>42</v>
      </c>
      <c r="B47" s="218" t="s">
        <v>173</v>
      </c>
      <c r="C47" s="218" t="s">
        <v>23</v>
      </c>
      <c r="D47" s="222">
        <v>15</v>
      </c>
      <c r="E47" s="227">
        <v>66.83906870302948</v>
      </c>
      <c r="F47" s="219">
        <v>10.09</v>
      </c>
      <c r="G47" s="227">
        <v>318.5700616107834</v>
      </c>
      <c r="H47" s="215">
        <v>115</v>
      </c>
      <c r="I47" s="227">
        <v>266.4571479827842</v>
      </c>
      <c r="J47" s="221"/>
      <c r="K47" s="227">
        <v>0</v>
      </c>
      <c r="L47" s="216">
        <v>2</v>
      </c>
      <c r="M47" s="215" t="s">
        <v>9</v>
      </c>
      <c r="N47" s="225">
        <v>25.4</v>
      </c>
      <c r="O47" s="228">
        <v>200.57643006130624</v>
      </c>
      <c r="P47" s="252">
        <v>852.4427083579034</v>
      </c>
      <c r="Q47" s="217"/>
      <c r="R47" s="217"/>
      <c r="S47" s="195"/>
      <c r="T47" s="195"/>
      <c r="U47" s="195"/>
    </row>
    <row r="48" spans="1:21" ht="12.75">
      <c r="A48" s="226">
        <v>43</v>
      </c>
      <c r="B48" s="218" t="s">
        <v>174</v>
      </c>
      <c r="C48" s="218" t="s">
        <v>70</v>
      </c>
      <c r="D48" s="218">
        <v>24</v>
      </c>
      <c r="E48" s="227">
        <v>165.9413148587992</v>
      </c>
      <c r="F48" s="219">
        <v>10.39</v>
      </c>
      <c r="G48" s="227">
        <v>261.62423275685046</v>
      </c>
      <c r="H48" s="215"/>
      <c r="I48" s="227">
        <v>0</v>
      </c>
      <c r="J48" s="218">
        <v>360</v>
      </c>
      <c r="K48" s="227">
        <v>220.95649236028964</v>
      </c>
      <c r="L48" s="223">
        <v>2</v>
      </c>
      <c r="M48" s="215" t="s">
        <v>9</v>
      </c>
      <c r="N48" s="220">
        <v>25.1</v>
      </c>
      <c r="O48" s="228">
        <v>203.44264410718813</v>
      </c>
      <c r="P48" s="252">
        <v>851.9646840831274</v>
      </c>
      <c r="Q48" s="217"/>
      <c r="R48" s="217"/>
      <c r="S48" s="195"/>
      <c r="T48" s="195"/>
      <c r="U48" s="195"/>
    </row>
    <row r="49" spans="1:18" ht="12.75">
      <c r="A49" s="226">
        <v>44</v>
      </c>
      <c r="B49" s="218" t="s">
        <v>175</v>
      </c>
      <c r="C49" s="218" t="s">
        <v>70</v>
      </c>
      <c r="D49" s="218">
        <v>11.5</v>
      </c>
      <c r="E49" s="227">
        <v>31.181528111760898</v>
      </c>
      <c r="F49" s="219">
        <v>10.3</v>
      </c>
      <c r="G49" s="227">
        <v>278.18074288331417</v>
      </c>
      <c r="H49" s="215">
        <v>115</v>
      </c>
      <c r="I49" s="227">
        <v>266.4571479827842</v>
      </c>
      <c r="J49" s="218"/>
      <c r="K49" s="227">
        <v>0</v>
      </c>
      <c r="L49" s="216">
        <v>2</v>
      </c>
      <c r="M49" s="215" t="s">
        <v>9</v>
      </c>
      <c r="N49" s="220">
        <v>18.9</v>
      </c>
      <c r="O49" s="228">
        <v>266.9135905436791</v>
      </c>
      <c r="P49" s="252">
        <v>842.7330095215383</v>
      </c>
      <c r="Q49" s="217"/>
      <c r="R49" s="217"/>
    </row>
    <row r="50" spans="1:18" ht="12.75">
      <c r="A50" s="226">
        <v>45</v>
      </c>
      <c r="B50" s="218" t="s">
        <v>176</v>
      </c>
      <c r="C50" s="218" t="s">
        <v>52</v>
      </c>
      <c r="D50" s="218">
        <v>32.5</v>
      </c>
      <c r="E50" s="227">
        <v>265.15830785336277</v>
      </c>
      <c r="F50" s="219">
        <v>10.57</v>
      </c>
      <c r="G50" s="227">
        <v>229.88254931626585</v>
      </c>
      <c r="H50" s="215"/>
      <c r="I50" s="227">
        <v>0</v>
      </c>
      <c r="J50" s="218">
        <v>300</v>
      </c>
      <c r="K50" s="227">
        <v>107.5226674649395</v>
      </c>
      <c r="L50" s="223">
        <v>2</v>
      </c>
      <c r="M50" s="215" t="s">
        <v>9</v>
      </c>
      <c r="N50" s="220">
        <v>21.8</v>
      </c>
      <c r="O50" s="228">
        <v>236.22311481259862</v>
      </c>
      <c r="P50" s="252">
        <v>838.7866394471667</v>
      </c>
      <c r="Q50" s="217"/>
      <c r="R50" s="217"/>
    </row>
    <row r="51" spans="1:18" ht="12.75">
      <c r="A51" s="226">
        <v>46</v>
      </c>
      <c r="B51" s="218" t="s">
        <v>177</v>
      </c>
      <c r="C51" s="218" t="s">
        <v>82</v>
      </c>
      <c r="D51" s="221">
        <v>25</v>
      </c>
      <c r="E51" s="227">
        <v>177.384782398604</v>
      </c>
      <c r="F51" s="219">
        <v>10.4</v>
      </c>
      <c r="G51" s="227">
        <v>259.8127198083887</v>
      </c>
      <c r="H51" s="221"/>
      <c r="I51" s="227">
        <v>0</v>
      </c>
      <c r="J51" s="218">
        <v>322</v>
      </c>
      <c r="K51" s="227">
        <v>146.35767562966475</v>
      </c>
      <c r="L51" s="216">
        <v>2</v>
      </c>
      <c r="M51" s="215" t="s">
        <v>9</v>
      </c>
      <c r="N51" s="220">
        <v>20.5</v>
      </c>
      <c r="O51" s="228">
        <v>249.76395822025745</v>
      </c>
      <c r="P51" s="252">
        <v>833.3191360569149</v>
      </c>
      <c r="Q51" s="217"/>
      <c r="R51" s="217"/>
    </row>
    <row r="52" spans="1:18" ht="12.75">
      <c r="A52" s="226">
        <v>47</v>
      </c>
      <c r="B52" s="218" t="s">
        <v>178</v>
      </c>
      <c r="C52" s="218" t="s">
        <v>82</v>
      </c>
      <c r="D52" s="222">
        <v>27</v>
      </c>
      <c r="E52" s="227">
        <v>200.47097707468077</v>
      </c>
      <c r="F52" s="219">
        <v>10.23</v>
      </c>
      <c r="G52" s="227">
        <v>291.3714743093991</v>
      </c>
      <c r="H52" s="221"/>
      <c r="I52" s="227">
        <v>0</v>
      </c>
      <c r="J52" s="218">
        <v>291</v>
      </c>
      <c r="K52" s="227">
        <v>92.6791342650664</v>
      </c>
      <c r="L52" s="216">
        <v>2</v>
      </c>
      <c r="M52" s="215" t="s">
        <v>9</v>
      </c>
      <c r="N52" s="220">
        <v>21.2</v>
      </c>
      <c r="O52" s="228">
        <v>242.42883557719415</v>
      </c>
      <c r="P52" s="252">
        <v>826.9504212263404</v>
      </c>
      <c r="Q52" s="217"/>
      <c r="R52" s="217"/>
    </row>
    <row r="53" spans="1:18" ht="12.75">
      <c r="A53" s="226">
        <v>48</v>
      </c>
      <c r="B53" s="218" t="s">
        <v>179</v>
      </c>
      <c r="C53" s="218" t="s">
        <v>94</v>
      </c>
      <c r="D53" s="218">
        <v>26</v>
      </c>
      <c r="E53" s="227">
        <v>188.8957999722035</v>
      </c>
      <c r="F53" s="219">
        <v>10.34</v>
      </c>
      <c r="G53" s="227">
        <v>270.76617614823914</v>
      </c>
      <c r="H53" s="215"/>
      <c r="I53" s="227">
        <v>0</v>
      </c>
      <c r="J53" s="221">
        <v>329</v>
      </c>
      <c r="K53" s="227">
        <v>159.41871613224075</v>
      </c>
      <c r="L53" s="216">
        <v>2</v>
      </c>
      <c r="M53" s="215" t="s">
        <v>9</v>
      </c>
      <c r="N53" s="220">
        <v>26.3</v>
      </c>
      <c r="O53" s="228">
        <v>192.0921254801908</v>
      </c>
      <c r="P53" s="252">
        <v>811.1728177328743</v>
      </c>
      <c r="Q53" s="217"/>
      <c r="R53" s="217"/>
    </row>
    <row r="54" spans="1:18" ht="12.75">
      <c r="A54" s="226">
        <v>49</v>
      </c>
      <c r="B54" s="218" t="s">
        <v>180</v>
      </c>
      <c r="C54" s="218" t="s">
        <v>22</v>
      </c>
      <c r="D54" s="222">
        <v>23.5</v>
      </c>
      <c r="E54" s="227">
        <v>160.24607984547828</v>
      </c>
      <c r="F54" s="219">
        <v>10.77</v>
      </c>
      <c r="G54" s="227">
        <v>196.78430240689303</v>
      </c>
      <c r="H54" s="215"/>
      <c r="I54" s="227">
        <v>0</v>
      </c>
      <c r="J54" s="221">
        <v>329</v>
      </c>
      <c r="K54" s="227">
        <v>159.41871613224075</v>
      </c>
      <c r="L54" s="216">
        <v>2</v>
      </c>
      <c r="M54" s="215" t="s">
        <v>9</v>
      </c>
      <c r="N54" s="220">
        <v>20.3</v>
      </c>
      <c r="O54" s="228">
        <v>251.87849590739773</v>
      </c>
      <c r="P54" s="252">
        <v>768.3275942920097</v>
      </c>
      <c r="Q54" s="217"/>
      <c r="R54" s="217"/>
    </row>
    <row r="55" spans="1:18" ht="12.75">
      <c r="A55" s="226">
        <v>50</v>
      </c>
      <c r="B55" s="218" t="s">
        <v>181</v>
      </c>
      <c r="C55" s="218" t="s">
        <v>52</v>
      </c>
      <c r="D55" s="218">
        <v>20.5</v>
      </c>
      <c r="E55" s="227">
        <v>126.48049609081832</v>
      </c>
      <c r="F55" s="219">
        <v>10.25</v>
      </c>
      <c r="G55" s="227">
        <v>287.57479924275725</v>
      </c>
      <c r="H55" s="215"/>
      <c r="I55" s="227">
        <v>0</v>
      </c>
      <c r="J55" s="218">
        <v>297</v>
      </c>
      <c r="K55" s="227">
        <v>102.50386422419653</v>
      </c>
      <c r="L55" s="223">
        <v>2</v>
      </c>
      <c r="M55" s="215" t="s">
        <v>9</v>
      </c>
      <c r="N55" s="220">
        <v>20.9</v>
      </c>
      <c r="O55" s="228">
        <v>245.55992720251774</v>
      </c>
      <c r="P55" s="252">
        <v>762.1190867602899</v>
      </c>
      <c r="Q55" s="217"/>
      <c r="R55" s="217"/>
    </row>
    <row r="56" spans="1:18" ht="12.75">
      <c r="A56" s="226">
        <v>51</v>
      </c>
      <c r="B56" s="218" t="s">
        <v>182</v>
      </c>
      <c r="C56" s="218" t="s">
        <v>88</v>
      </c>
      <c r="D56" s="218">
        <v>20.5</v>
      </c>
      <c r="E56" s="227">
        <v>126.48049609081832</v>
      </c>
      <c r="F56" s="219">
        <v>10.96</v>
      </c>
      <c r="G56" s="227">
        <v>167.49014266285738</v>
      </c>
      <c r="H56" s="215"/>
      <c r="I56" s="227">
        <v>0</v>
      </c>
      <c r="J56" s="218">
        <v>311</v>
      </c>
      <c r="K56" s="227">
        <v>126.50603051154422</v>
      </c>
      <c r="L56" s="223">
        <v>2</v>
      </c>
      <c r="M56" s="215" t="s">
        <v>9</v>
      </c>
      <c r="N56" s="225">
        <v>15.1</v>
      </c>
      <c r="O56" s="228">
        <v>309.77186719141514</v>
      </c>
      <c r="P56" s="252">
        <v>730.2485364566351</v>
      </c>
      <c r="Q56" s="217"/>
      <c r="R56" s="217"/>
    </row>
    <row r="57" spans="1:18" ht="12.75">
      <c r="A57" s="226">
        <v>52</v>
      </c>
      <c r="B57" s="218" t="s">
        <v>183</v>
      </c>
      <c r="C57" s="218" t="s">
        <v>94</v>
      </c>
      <c r="D57" s="222">
        <v>16.5</v>
      </c>
      <c r="E57" s="227">
        <v>82.75292708723755</v>
      </c>
      <c r="F57" s="219">
        <v>10.48</v>
      </c>
      <c r="G57" s="227">
        <v>245.52381761662048</v>
      </c>
      <c r="H57" s="215">
        <v>115</v>
      </c>
      <c r="I57" s="227">
        <v>266.4571479827842</v>
      </c>
      <c r="J57" s="221"/>
      <c r="K57" s="227">
        <v>0</v>
      </c>
      <c r="L57" s="216">
        <v>2</v>
      </c>
      <c r="M57" s="215" t="s">
        <v>9</v>
      </c>
      <c r="N57" s="220">
        <v>32.9</v>
      </c>
      <c r="O57" s="228">
        <v>135.15820291141608</v>
      </c>
      <c r="P57" s="252">
        <v>729.8920955980583</v>
      </c>
      <c r="Q57" s="217"/>
      <c r="R57" s="217"/>
    </row>
    <row r="58" spans="1:18" ht="12.75">
      <c r="A58" s="226">
        <v>53</v>
      </c>
      <c r="B58" s="218" t="s">
        <v>184</v>
      </c>
      <c r="C58" s="218" t="s">
        <v>58</v>
      </c>
      <c r="D58" s="221">
        <v>24</v>
      </c>
      <c r="E58" s="227">
        <v>165.9413148587992</v>
      </c>
      <c r="F58" s="219">
        <v>10.83</v>
      </c>
      <c r="G58" s="227">
        <v>187.30560248143738</v>
      </c>
      <c r="H58" s="221"/>
      <c r="I58" s="227">
        <v>0</v>
      </c>
      <c r="J58" s="218">
        <v>310</v>
      </c>
      <c r="K58" s="227">
        <v>124.74354783797025</v>
      </c>
      <c r="L58" s="216">
        <v>2</v>
      </c>
      <c r="M58" s="215" t="s">
        <v>9</v>
      </c>
      <c r="N58" s="225">
        <v>22.5</v>
      </c>
      <c r="O58" s="228">
        <v>229.07839743441994</v>
      </c>
      <c r="P58" s="252">
        <v>707.0688626126267</v>
      </c>
      <c r="Q58" s="217"/>
      <c r="R58" s="217"/>
    </row>
    <row r="59" spans="1:18" ht="12.75">
      <c r="A59" s="226">
        <v>54</v>
      </c>
      <c r="B59" s="218" t="s">
        <v>185</v>
      </c>
      <c r="C59" s="218" t="s">
        <v>64</v>
      </c>
      <c r="D59" s="222">
        <v>20</v>
      </c>
      <c r="E59" s="227">
        <v>120.92662070803648</v>
      </c>
      <c r="F59" s="219">
        <v>10.67</v>
      </c>
      <c r="G59" s="227">
        <v>213.04574584076846</v>
      </c>
      <c r="H59" s="215"/>
      <c r="I59" s="227">
        <v>0</v>
      </c>
      <c r="J59" s="218">
        <v>280</v>
      </c>
      <c r="K59" s="227">
        <v>75.44080745957856</v>
      </c>
      <c r="L59" s="216">
        <v>2</v>
      </c>
      <c r="M59" s="215" t="s">
        <v>9</v>
      </c>
      <c r="N59" s="225">
        <v>16.3</v>
      </c>
      <c r="O59" s="228">
        <v>295.9152825209953</v>
      </c>
      <c r="P59" s="252">
        <v>705.3284565293789</v>
      </c>
      <c r="Q59" s="217"/>
      <c r="R59" s="217"/>
    </row>
    <row r="60" spans="1:18" ht="12.75">
      <c r="A60" s="226">
        <v>55</v>
      </c>
      <c r="B60" s="245" t="s">
        <v>186</v>
      </c>
      <c r="C60" s="245" t="s">
        <v>106</v>
      </c>
      <c r="D60" s="245">
        <v>27</v>
      </c>
      <c r="E60" s="236">
        <v>200.47097707468077</v>
      </c>
      <c r="F60" s="245">
        <v>10.76</v>
      </c>
      <c r="G60" s="236">
        <v>198.38442024154244</v>
      </c>
      <c r="H60" s="214"/>
      <c r="I60" s="236">
        <v>0</v>
      </c>
      <c r="J60" s="245">
        <v>302</v>
      </c>
      <c r="K60" s="236">
        <v>110.90699242062513</v>
      </c>
      <c r="L60" s="246">
        <v>2</v>
      </c>
      <c r="M60" s="245" t="s">
        <v>9</v>
      </c>
      <c r="N60" s="248">
        <v>29.9</v>
      </c>
      <c r="O60" s="240">
        <v>159.87859634560394</v>
      </c>
      <c r="P60" s="253">
        <v>669.6409860824523</v>
      </c>
      <c r="Q60" s="217"/>
      <c r="R60" s="217"/>
    </row>
    <row r="61" spans="1:18" ht="12.75">
      <c r="A61" s="226">
        <v>56</v>
      </c>
      <c r="B61" s="218" t="s">
        <v>187</v>
      </c>
      <c r="C61" s="218" t="s">
        <v>64</v>
      </c>
      <c r="D61" s="222">
        <v>18.5</v>
      </c>
      <c r="E61" s="227">
        <v>104.40727838197797</v>
      </c>
      <c r="F61" s="219">
        <v>10.29</v>
      </c>
      <c r="G61" s="227">
        <v>280.0483807661689</v>
      </c>
      <c r="H61" s="215">
        <v>105</v>
      </c>
      <c r="I61" s="227">
        <v>180.80480093510224</v>
      </c>
      <c r="J61" s="218"/>
      <c r="K61" s="227">
        <v>0</v>
      </c>
      <c r="L61" s="223">
        <v>2</v>
      </c>
      <c r="M61" s="215" t="s">
        <v>9</v>
      </c>
      <c r="N61" s="225">
        <v>41.3</v>
      </c>
      <c r="O61" s="228">
        <v>76.40817702728877</v>
      </c>
      <c r="P61" s="252">
        <v>641.6686371105378</v>
      </c>
      <c r="Q61" s="217"/>
      <c r="R61" s="217"/>
    </row>
    <row r="62" spans="1:18" ht="12.75">
      <c r="A62" s="226">
        <v>57</v>
      </c>
      <c r="B62" s="218" t="s">
        <v>188</v>
      </c>
      <c r="C62" s="218" t="s">
        <v>76</v>
      </c>
      <c r="D62" s="222">
        <v>18</v>
      </c>
      <c r="E62" s="227">
        <v>98.95153736702161</v>
      </c>
      <c r="F62" s="219">
        <v>10.03</v>
      </c>
      <c r="G62" s="227">
        <v>330.5581145582413</v>
      </c>
      <c r="H62" s="215"/>
      <c r="I62" s="227">
        <v>0</v>
      </c>
      <c r="J62" s="218">
        <v>352</v>
      </c>
      <c r="K62" s="227">
        <v>204.5241786560742</v>
      </c>
      <c r="L62" s="223">
        <v>0</v>
      </c>
      <c r="M62" s="215" t="s">
        <v>9</v>
      </c>
      <c r="N62" s="220">
        <v>0</v>
      </c>
      <c r="O62" s="228">
        <v>0</v>
      </c>
      <c r="P62" s="252">
        <v>634.0338305813372</v>
      </c>
      <c r="Q62" s="217"/>
      <c r="R62" s="217"/>
    </row>
    <row r="63" spans="1:18" ht="12.75">
      <c r="A63" s="226">
        <v>58</v>
      </c>
      <c r="B63" s="218" t="s">
        <v>189</v>
      </c>
      <c r="C63" s="218" t="s">
        <v>82</v>
      </c>
      <c r="D63" s="222">
        <v>16.5</v>
      </c>
      <c r="E63" s="227">
        <v>82.75292708723755</v>
      </c>
      <c r="F63" s="219">
        <v>10.19</v>
      </c>
      <c r="G63" s="227">
        <v>299.03160268242846</v>
      </c>
      <c r="H63" s="215">
        <v>0</v>
      </c>
      <c r="I63" s="227">
        <v>0</v>
      </c>
      <c r="J63" s="218">
        <v>0</v>
      </c>
      <c r="K63" s="227">
        <v>0</v>
      </c>
      <c r="L63" s="216">
        <v>2</v>
      </c>
      <c r="M63" s="215" t="s">
        <v>9</v>
      </c>
      <c r="N63" s="220">
        <v>26.2</v>
      </c>
      <c r="O63" s="228">
        <v>193.02634704145396</v>
      </c>
      <c r="P63" s="252">
        <v>574.8108768111199</v>
      </c>
      <c r="Q63" s="217"/>
      <c r="R63" s="217"/>
    </row>
    <row r="64" spans="1:18" ht="12.75">
      <c r="A64" s="226">
        <v>59</v>
      </c>
      <c r="B64" s="218" t="s">
        <v>190</v>
      </c>
      <c r="C64" s="218" t="s">
        <v>58</v>
      </c>
      <c r="D64" s="218">
        <v>19</v>
      </c>
      <c r="E64" s="227">
        <v>109.88907045106879</v>
      </c>
      <c r="F64" s="219">
        <v>10.48</v>
      </c>
      <c r="G64" s="227">
        <v>245.52381761662048</v>
      </c>
      <c r="H64" s="221"/>
      <c r="I64" s="227">
        <v>0</v>
      </c>
      <c r="J64" s="218">
        <v>310</v>
      </c>
      <c r="K64" s="227">
        <v>124.74354783797025</v>
      </c>
      <c r="L64" s="216">
        <v>2</v>
      </c>
      <c r="M64" s="215" t="s">
        <v>9</v>
      </c>
      <c r="N64" s="220">
        <v>38.6</v>
      </c>
      <c r="O64" s="228">
        <v>93.58975928777681</v>
      </c>
      <c r="P64" s="252">
        <v>573.7461951934363</v>
      </c>
      <c r="Q64" s="217"/>
      <c r="R64" s="217"/>
    </row>
    <row r="65" spans="1:18" ht="12.75">
      <c r="A65" s="226">
        <v>60</v>
      </c>
      <c r="B65" s="214" t="s">
        <v>191</v>
      </c>
      <c r="C65" s="214" t="s">
        <v>70</v>
      </c>
      <c r="D65" s="242">
        <v>20.5</v>
      </c>
      <c r="E65" s="236">
        <v>126.48049609081832</v>
      </c>
      <c r="F65" s="237">
        <v>10.86</v>
      </c>
      <c r="G65" s="236">
        <v>182.64491232764763</v>
      </c>
      <c r="H65" s="238"/>
      <c r="I65" s="236">
        <v>0</v>
      </c>
      <c r="J65" s="235">
        <v>291</v>
      </c>
      <c r="K65" s="236">
        <v>92.6791342650664</v>
      </c>
      <c r="L65" s="239">
        <v>2</v>
      </c>
      <c r="M65" s="238" t="s">
        <v>9</v>
      </c>
      <c r="N65" s="241">
        <v>33.3</v>
      </c>
      <c r="O65" s="240">
        <v>132.00924911088381</v>
      </c>
      <c r="P65" s="253">
        <v>533.8137917944161</v>
      </c>
      <c r="Q65" s="217"/>
      <c r="R65" s="217"/>
    </row>
    <row r="66" spans="1:18" ht="12.75">
      <c r="A66" s="226">
        <v>61</v>
      </c>
      <c r="B66" s="218" t="s">
        <v>192</v>
      </c>
      <c r="C66" s="218" t="s">
        <v>64</v>
      </c>
      <c r="D66" s="218">
        <v>22.5</v>
      </c>
      <c r="E66" s="227">
        <v>148.9111948896346</v>
      </c>
      <c r="F66" s="219">
        <v>0</v>
      </c>
      <c r="G66" s="227">
        <v>0</v>
      </c>
      <c r="H66" s="215"/>
      <c r="I66" s="227">
        <v>0</v>
      </c>
      <c r="J66" s="221">
        <v>303</v>
      </c>
      <c r="K66" s="227">
        <v>112.61054210024795</v>
      </c>
      <c r="L66" s="216">
        <v>2</v>
      </c>
      <c r="M66" s="215" t="s">
        <v>9</v>
      </c>
      <c r="N66" s="220">
        <v>19.1</v>
      </c>
      <c r="O66" s="228">
        <v>264.74075103996245</v>
      </c>
      <c r="P66" s="252">
        <v>526.262488029845</v>
      </c>
      <c r="Q66" s="217"/>
      <c r="R66" s="217"/>
    </row>
    <row r="67" spans="1:18" ht="12.75">
      <c r="A67" s="226">
        <v>62</v>
      </c>
      <c r="B67" s="218" t="s">
        <v>193</v>
      </c>
      <c r="C67" s="218" t="s">
        <v>88</v>
      </c>
      <c r="D67" s="218">
        <v>18</v>
      </c>
      <c r="E67" s="227">
        <v>98.95153736702161</v>
      </c>
      <c r="F67" s="219">
        <v>11.08</v>
      </c>
      <c r="G67" s="227">
        <v>150.08381943658515</v>
      </c>
      <c r="H67" s="215">
        <v>100</v>
      </c>
      <c r="I67" s="227">
        <v>141.40788884537184</v>
      </c>
      <c r="J67" s="221"/>
      <c r="K67" s="227">
        <v>0</v>
      </c>
      <c r="L67" s="216">
        <v>2</v>
      </c>
      <c r="M67" s="215" t="s">
        <v>9</v>
      </c>
      <c r="N67" s="220">
        <v>35</v>
      </c>
      <c r="O67" s="228">
        <v>119.01478232531778</v>
      </c>
      <c r="P67" s="252">
        <v>509.45802797429644</v>
      </c>
      <c r="Q67" s="217"/>
      <c r="R67" s="217"/>
    </row>
    <row r="68" spans="1:18" ht="12.75">
      <c r="A68" s="226">
        <v>63</v>
      </c>
      <c r="B68" s="218" t="s">
        <v>194</v>
      </c>
      <c r="C68" s="218" t="s">
        <v>70</v>
      </c>
      <c r="D68" s="222">
        <v>20</v>
      </c>
      <c r="E68" s="227">
        <v>120.92662070803648</v>
      </c>
      <c r="F68" s="219">
        <v>10.77</v>
      </c>
      <c r="G68" s="227">
        <v>196.78430240689303</v>
      </c>
      <c r="H68" s="221"/>
      <c r="I68" s="227">
        <v>0</v>
      </c>
      <c r="J68" s="218">
        <v>314</v>
      </c>
      <c r="K68" s="227">
        <v>131.83632856306437</v>
      </c>
      <c r="L68" s="216">
        <v>2</v>
      </c>
      <c r="M68" s="215" t="s">
        <v>9</v>
      </c>
      <c r="N68" s="220">
        <v>52.5</v>
      </c>
      <c r="O68" s="228">
        <v>22.95111410922471</v>
      </c>
      <c r="P68" s="252">
        <v>472.49836578721863</v>
      </c>
      <c r="Q68" s="217"/>
      <c r="R68" s="217"/>
    </row>
    <row r="69" spans="1:18" ht="12.75">
      <c r="A69" s="226">
        <v>64</v>
      </c>
      <c r="B69" s="198" t="s">
        <v>195</v>
      </c>
      <c r="C69" s="198" t="s">
        <v>112</v>
      </c>
      <c r="D69" s="198">
        <v>23</v>
      </c>
      <c r="E69" s="249">
        <v>154.56918997638655</v>
      </c>
      <c r="F69" s="198">
        <v>70.76</v>
      </c>
      <c r="G69" s="249">
        <v>0</v>
      </c>
      <c r="H69" s="200"/>
      <c r="I69" s="249">
        <v>0</v>
      </c>
      <c r="J69" s="198">
        <v>300</v>
      </c>
      <c r="K69" s="249">
        <v>107.5226674649395</v>
      </c>
      <c r="L69" s="206">
        <v>2</v>
      </c>
      <c r="M69" s="198" t="s">
        <v>9</v>
      </c>
      <c r="N69" s="203">
        <v>26.6</v>
      </c>
      <c r="O69" s="251">
        <v>189.30219492991904</v>
      </c>
      <c r="P69" s="253">
        <v>451.3940523712451</v>
      </c>
      <c r="Q69" s="195"/>
      <c r="R69" s="195"/>
    </row>
    <row r="70" spans="1:18" ht="12.75">
      <c r="A70" s="226">
        <v>65</v>
      </c>
      <c r="B70" s="214" t="s">
        <v>196</v>
      </c>
      <c r="C70" s="214" t="s">
        <v>64</v>
      </c>
      <c r="D70" s="242">
        <v>18</v>
      </c>
      <c r="E70" s="236">
        <v>98.95153736702161</v>
      </c>
      <c r="F70" s="237">
        <v>10.72</v>
      </c>
      <c r="G70" s="236">
        <v>204.84280893171282</v>
      </c>
      <c r="H70" s="238"/>
      <c r="I70" s="236">
        <v>0</v>
      </c>
      <c r="J70" s="214">
        <v>265</v>
      </c>
      <c r="K70" s="236">
        <v>53.69446059244458</v>
      </c>
      <c r="L70" s="243">
        <v>2</v>
      </c>
      <c r="M70" s="238" t="s">
        <v>9</v>
      </c>
      <c r="N70" s="241">
        <v>53.2</v>
      </c>
      <c r="O70" s="240">
        <v>20.594493788774766</v>
      </c>
      <c r="P70" s="253">
        <v>378.08330067995377</v>
      </c>
      <c r="Q70" s="195"/>
      <c r="R70" s="195"/>
    </row>
    <row r="71" spans="1:18" ht="12.75">
      <c r="A71" s="226">
        <v>66</v>
      </c>
      <c r="B71" s="218" t="s">
        <v>197</v>
      </c>
      <c r="C71" s="218" t="s">
        <v>70</v>
      </c>
      <c r="D71" s="218">
        <v>20</v>
      </c>
      <c r="E71" s="227">
        <v>120.92662070803648</v>
      </c>
      <c r="F71" s="219">
        <v>10.87</v>
      </c>
      <c r="G71" s="227">
        <v>181.10303633828875</v>
      </c>
      <c r="H71" s="215">
        <v>0</v>
      </c>
      <c r="I71" s="227">
        <v>0</v>
      </c>
      <c r="J71" s="221"/>
      <c r="K71" s="227">
        <v>0</v>
      </c>
      <c r="L71" s="216">
        <v>2</v>
      </c>
      <c r="M71" s="215" t="s">
        <v>9</v>
      </c>
      <c r="N71" s="220">
        <v>55.6</v>
      </c>
      <c r="O71" s="228">
        <v>13.430534986602703</v>
      </c>
      <c r="P71" s="252">
        <v>315.4601920329279</v>
      </c>
      <c r="Q71" s="195"/>
      <c r="R71" s="195"/>
    </row>
    <row r="72" spans="1:18" ht="12.75">
      <c r="A72" s="226">
        <v>67</v>
      </c>
      <c r="B72" s="198" t="s">
        <v>198</v>
      </c>
      <c r="C72" s="198" t="s">
        <v>112</v>
      </c>
      <c r="D72" s="198">
        <v>14</v>
      </c>
      <c r="E72" s="249">
        <v>56.41426333782805</v>
      </c>
      <c r="F72" s="198">
        <v>11.49</v>
      </c>
      <c r="G72" s="249">
        <v>97.16434425697825</v>
      </c>
      <c r="H72" s="200"/>
      <c r="I72" s="249">
        <v>0</v>
      </c>
      <c r="J72" s="198">
        <v>255</v>
      </c>
      <c r="K72" s="249">
        <v>40.462036368640476</v>
      </c>
      <c r="L72" s="206">
        <v>2</v>
      </c>
      <c r="M72" s="198" t="s">
        <v>9</v>
      </c>
      <c r="N72" s="203">
        <v>57.1</v>
      </c>
      <c r="O72" s="251">
        <v>9.68616536972618</v>
      </c>
      <c r="P72" s="253">
        <v>203.72680933317295</v>
      </c>
      <c r="Q72" s="195"/>
      <c r="R72" s="195"/>
    </row>
    <row r="73" spans="1:18" ht="12.75">
      <c r="A73" s="226">
        <v>68</v>
      </c>
      <c r="B73" s="218" t="s">
        <v>199</v>
      </c>
      <c r="C73" s="218" t="s">
        <v>58</v>
      </c>
      <c r="D73" s="222">
        <v>23</v>
      </c>
      <c r="E73" s="227">
        <v>154.56918997638655</v>
      </c>
      <c r="F73" s="219">
        <v>12.03</v>
      </c>
      <c r="G73" s="227">
        <v>43.612952502952396</v>
      </c>
      <c r="H73" s="215"/>
      <c r="I73" s="227">
        <v>0</v>
      </c>
      <c r="J73" s="221">
        <v>214</v>
      </c>
      <c r="K73" s="227">
        <v>1.3332840369651973</v>
      </c>
      <c r="L73" s="216">
        <v>3</v>
      </c>
      <c r="M73" s="215" t="s">
        <v>9</v>
      </c>
      <c r="N73" s="220">
        <v>14.5</v>
      </c>
      <c r="O73" s="228">
        <v>0</v>
      </c>
      <c r="P73" s="252">
        <v>199.51542651630416</v>
      </c>
      <c r="Q73" s="195"/>
      <c r="R73" s="195"/>
    </row>
    <row r="74" spans="1:18" ht="12.75">
      <c r="A74" s="226">
        <v>69</v>
      </c>
      <c r="B74" s="218" t="s">
        <v>200</v>
      </c>
      <c r="C74" s="218" t="s">
        <v>100</v>
      </c>
      <c r="D74" s="222">
        <v>23.5</v>
      </c>
      <c r="E74" s="227">
        <v>160.24607984547828</v>
      </c>
      <c r="F74" s="219">
        <v>16.06</v>
      </c>
      <c r="G74" s="227">
        <v>0</v>
      </c>
      <c r="H74" s="215">
        <v>0</v>
      </c>
      <c r="I74" s="227">
        <v>0</v>
      </c>
      <c r="J74" s="221"/>
      <c r="K74" s="227">
        <v>0</v>
      </c>
      <c r="L74" s="216">
        <v>0</v>
      </c>
      <c r="M74" s="215" t="s">
        <v>9</v>
      </c>
      <c r="N74" s="220">
        <v>0</v>
      </c>
      <c r="O74" s="228">
        <v>0</v>
      </c>
      <c r="P74" s="252">
        <v>160.24607984547828</v>
      </c>
      <c r="Q74" s="195"/>
      <c r="R74" s="195"/>
    </row>
    <row r="75" spans="1:18" ht="12.75">
      <c r="A75" s="226">
        <v>70</v>
      </c>
      <c r="B75" s="218"/>
      <c r="C75" s="218"/>
      <c r="D75" s="218"/>
      <c r="E75" s="227"/>
      <c r="F75" s="219"/>
      <c r="G75" s="227"/>
      <c r="H75" s="215"/>
      <c r="I75" s="227"/>
      <c r="J75" s="218"/>
      <c r="K75" s="227"/>
      <c r="L75" s="216"/>
      <c r="M75" s="215"/>
      <c r="N75" s="220"/>
      <c r="O75" s="228"/>
      <c r="P75" s="234"/>
      <c r="Q75" s="195"/>
      <c r="R75" s="195"/>
    </row>
    <row r="76" spans="1:18" ht="12.75">
      <c r="A76" s="197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207"/>
      <c r="M76" s="195"/>
      <c r="N76" s="213"/>
      <c r="O76" s="195"/>
      <c r="P76" s="195"/>
      <c r="Q76" s="196"/>
      <c r="R76" s="196"/>
    </row>
    <row r="77" spans="1:18" ht="12.75">
      <c r="A77" s="197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207"/>
      <c r="M77" s="195"/>
      <c r="N77" s="213"/>
      <c r="O77" s="195"/>
      <c r="P77" s="195"/>
      <c r="Q77" s="196"/>
      <c r="R77" s="196"/>
    </row>
    <row r="78" spans="1:18" ht="12.75">
      <c r="A78" s="208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207"/>
      <c r="M78" s="195"/>
      <c r="N78" s="213"/>
      <c r="O78" s="195"/>
      <c r="P78" s="195"/>
      <c r="Q78" s="196"/>
      <c r="R78" s="196"/>
    </row>
    <row r="79" spans="1:18" ht="12.75">
      <c r="A79" s="199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207"/>
      <c r="M79" s="195"/>
      <c r="N79" s="213"/>
      <c r="O79" s="195"/>
      <c r="P79" s="195"/>
      <c r="Q79" s="195"/>
      <c r="R79" s="195"/>
    </row>
    <row r="80" spans="1:18" ht="12.75">
      <c r="A80" s="199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207"/>
      <c r="M80" s="195"/>
      <c r="N80" s="213"/>
      <c r="O80" s="195"/>
      <c r="P80" s="195"/>
      <c r="Q80" s="195"/>
      <c r="R80" s="195"/>
    </row>
    <row r="81" spans="1:16" ht="12.75">
      <c r="A81" s="199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207"/>
      <c r="M81" s="195"/>
      <c r="N81" s="213"/>
      <c r="O81" s="195"/>
      <c r="P81" s="195"/>
    </row>
    <row r="82" spans="1:16" ht="12.75">
      <c r="A82" s="199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207"/>
      <c r="M82" s="195"/>
      <c r="N82" s="213"/>
      <c r="O82" s="195"/>
      <c r="P82" s="195"/>
    </row>
    <row r="83" spans="1:16" ht="12.75">
      <c r="A83" s="199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207"/>
      <c r="M83" s="195"/>
      <c r="N83" s="213"/>
      <c r="O83" s="195"/>
      <c r="P83" s="195"/>
    </row>
    <row r="84" spans="1:16" ht="12.75">
      <c r="A84" s="199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207"/>
      <c r="M84" s="195"/>
      <c r="N84" s="213"/>
      <c r="O84" s="195"/>
      <c r="P84" s="195"/>
    </row>
    <row r="85" spans="1:16" ht="12.75">
      <c r="A85" s="199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207"/>
      <c r="M85" s="195"/>
      <c r="N85" s="213"/>
      <c r="O85" s="195"/>
      <c r="P85" s="195"/>
    </row>
    <row r="86" spans="1:16" ht="12.75">
      <c r="A86" s="199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</row>
    <row r="87" spans="1:16" ht="12.75">
      <c r="A87" s="199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</row>
    <row r="88" spans="1:16" ht="12.75">
      <c r="A88" s="199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</row>
    <row r="89" spans="1:16" ht="12.75">
      <c r="A89" s="199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</row>
    <row r="90" spans="1:16" ht="12.75">
      <c r="A90" s="199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</row>
    <row r="91" spans="1:16" ht="12.75">
      <c r="A91" s="199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</row>
    <row r="92" spans="1:16" ht="12.75">
      <c r="A92" s="199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</row>
    <row r="93" spans="1:16" ht="12.75">
      <c r="A93" s="199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</row>
    <row r="94" spans="1:16" ht="12.75">
      <c r="A94" s="199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</row>
    <row r="95" spans="1:16" ht="12.75">
      <c r="A95" s="199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</row>
    <row r="96" spans="1:16" ht="12.75">
      <c r="A96" s="199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</row>
    <row r="97" ht="12.75">
      <c r="A97" s="199"/>
    </row>
    <row r="98" ht="12.75">
      <c r="A98" s="199"/>
    </row>
    <row r="99" ht="12.75">
      <c r="A99" s="199"/>
    </row>
    <row r="100" ht="12.75">
      <c r="A100" s="199"/>
    </row>
    <row r="101" ht="12.75">
      <c r="A101" s="199"/>
    </row>
    <row r="102" ht="12.75">
      <c r="A102" s="199"/>
    </row>
    <row r="103" ht="12.75">
      <c r="A103" s="199"/>
    </row>
    <row r="104" ht="12.75">
      <c r="A104" s="199"/>
    </row>
    <row r="105" ht="12.75">
      <c r="A105" s="199"/>
    </row>
    <row r="106" ht="12.75">
      <c r="A106" s="199"/>
    </row>
    <row r="107" ht="12.75">
      <c r="A107" s="199"/>
    </row>
    <row r="108" ht="12.75">
      <c r="A108" s="199"/>
    </row>
    <row r="109" ht="12.75">
      <c r="A109" s="199"/>
    </row>
    <row r="110" ht="12.75">
      <c r="A110" s="199"/>
    </row>
    <row r="111" ht="12.75">
      <c r="A111" s="199"/>
    </row>
  </sheetData>
  <sheetProtection/>
  <mergeCells count="2">
    <mergeCell ref="K1:P1"/>
    <mergeCell ref="B3:C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97">
      <selection activeCell="A1" sqref="A1:T121"/>
    </sheetView>
  </sheetViews>
  <sheetFormatPr defaultColWidth="9.00390625" defaultRowHeight="12.75"/>
  <cols>
    <col min="2" max="2" width="18.625" style="0" customWidth="1"/>
    <col min="3" max="3" width="16.125" style="0" customWidth="1"/>
    <col min="13" max="13" width="2.75390625" style="0" customWidth="1"/>
    <col min="14" max="14" width="5.875" style="0" customWidth="1"/>
  </cols>
  <sheetData>
    <row r="1" spans="1:20" ht="23.25">
      <c r="A1" s="268" t="s">
        <v>201</v>
      </c>
      <c r="B1" s="255"/>
      <c r="C1" s="282"/>
      <c r="D1" s="255"/>
      <c r="E1" s="255"/>
      <c r="F1" s="255"/>
      <c r="G1" s="255"/>
      <c r="H1" s="255"/>
      <c r="I1" s="255"/>
      <c r="J1" s="296" t="s">
        <v>202</v>
      </c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23.25">
      <c r="A2" s="268"/>
      <c r="B2" s="255"/>
      <c r="C2" s="282"/>
      <c r="D2" s="255"/>
      <c r="E2" s="255"/>
      <c r="F2" s="255"/>
      <c r="G2" s="255"/>
      <c r="H2" s="255"/>
      <c r="I2" s="255"/>
      <c r="J2" s="296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15.75">
      <c r="A3" s="269"/>
      <c r="B3" s="273" t="s">
        <v>203</v>
      </c>
      <c r="C3" s="282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0" ht="12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322"/>
      <c r="S4" s="323"/>
      <c r="T4" s="272"/>
    </row>
    <row r="5" spans="1:20" ht="12.75">
      <c r="A5" s="257" t="s">
        <v>0</v>
      </c>
      <c r="B5" s="257" t="s">
        <v>1</v>
      </c>
      <c r="C5" s="257" t="s">
        <v>2</v>
      </c>
      <c r="D5" s="257" t="s">
        <v>4</v>
      </c>
      <c r="E5" s="257" t="s">
        <v>3</v>
      </c>
      <c r="F5" s="257" t="s">
        <v>5</v>
      </c>
      <c r="G5" s="257" t="s">
        <v>3</v>
      </c>
      <c r="H5" s="257" t="s">
        <v>6</v>
      </c>
      <c r="I5" s="257" t="s">
        <v>3</v>
      </c>
      <c r="J5" s="257" t="s">
        <v>7</v>
      </c>
      <c r="K5" s="257" t="s">
        <v>3</v>
      </c>
      <c r="L5" s="193" t="s">
        <v>131</v>
      </c>
      <c r="M5" s="193"/>
      <c r="N5" s="194"/>
      <c r="O5" s="257" t="s">
        <v>3</v>
      </c>
      <c r="P5" s="257" t="s">
        <v>8</v>
      </c>
      <c r="Q5" s="255"/>
      <c r="R5" s="322"/>
      <c r="S5" s="324"/>
      <c r="T5" s="280"/>
    </row>
    <row r="6" spans="1:20" ht="12.75">
      <c r="A6" s="257"/>
      <c r="B6" s="283" t="s">
        <v>133</v>
      </c>
      <c r="C6" s="283" t="s">
        <v>22</v>
      </c>
      <c r="D6" s="276">
        <v>26.5</v>
      </c>
      <c r="E6" s="259">
        <v>194.675566557787</v>
      </c>
      <c r="F6" s="258">
        <v>9.52</v>
      </c>
      <c r="G6" s="259">
        <v>440.36934678025904</v>
      </c>
      <c r="H6" s="260">
        <v>125</v>
      </c>
      <c r="I6" s="259">
        <v>359.96648946090556</v>
      </c>
      <c r="J6" s="261"/>
      <c r="K6" s="259">
        <v>0</v>
      </c>
      <c r="L6" s="262">
        <v>2</v>
      </c>
      <c r="M6" s="263" t="s">
        <v>9</v>
      </c>
      <c r="N6" s="310">
        <v>7.4</v>
      </c>
      <c r="O6" s="259">
        <v>405.70206346039447</v>
      </c>
      <c r="P6" s="264">
        <v>1400.7134662593462</v>
      </c>
      <c r="Q6" s="255"/>
      <c r="R6" s="322"/>
      <c r="S6" s="324"/>
      <c r="T6" s="280"/>
    </row>
    <row r="7" spans="1:20" ht="12.75">
      <c r="A7" s="257"/>
      <c r="B7" s="283" t="s">
        <v>137</v>
      </c>
      <c r="C7" s="283" t="s">
        <v>22</v>
      </c>
      <c r="D7" s="261">
        <v>33</v>
      </c>
      <c r="E7" s="259">
        <v>271.11687847712875</v>
      </c>
      <c r="F7" s="258">
        <v>9.53</v>
      </c>
      <c r="G7" s="259">
        <v>438.081586073754</v>
      </c>
      <c r="H7" s="260"/>
      <c r="I7" s="259">
        <v>0</v>
      </c>
      <c r="J7" s="261">
        <v>386</v>
      </c>
      <c r="K7" s="259">
        <v>276.81584990369777</v>
      </c>
      <c r="L7" s="262">
        <v>2</v>
      </c>
      <c r="M7" s="263" t="s">
        <v>9</v>
      </c>
      <c r="N7" s="310">
        <v>10.7</v>
      </c>
      <c r="O7" s="259">
        <v>363.1086772204714</v>
      </c>
      <c r="P7" s="264">
        <v>1349.122991675052</v>
      </c>
      <c r="Q7" s="255"/>
      <c r="R7" s="322"/>
      <c r="S7" s="324"/>
      <c r="T7" s="280"/>
    </row>
    <row r="8" spans="1:20" ht="12.75">
      <c r="A8" s="257"/>
      <c r="B8" s="283" t="s">
        <v>154</v>
      </c>
      <c r="C8" s="283" t="s">
        <v>22</v>
      </c>
      <c r="D8" s="276">
        <v>34</v>
      </c>
      <c r="E8" s="259">
        <v>283.06959843268504</v>
      </c>
      <c r="F8" s="258">
        <v>10.07</v>
      </c>
      <c r="G8" s="259">
        <v>322.54405553698945</v>
      </c>
      <c r="H8" s="260"/>
      <c r="I8" s="259">
        <v>0</v>
      </c>
      <c r="J8" s="274">
        <v>350</v>
      </c>
      <c r="K8" s="259">
        <v>200.47426135105638</v>
      </c>
      <c r="L8" s="262">
        <v>2</v>
      </c>
      <c r="M8" s="263" t="s">
        <v>9</v>
      </c>
      <c r="N8" s="310">
        <v>20.1</v>
      </c>
      <c r="O8" s="259">
        <v>254.00137571880848</v>
      </c>
      <c r="P8" s="264">
        <v>1060.0892910395394</v>
      </c>
      <c r="Q8" s="255"/>
      <c r="R8" s="322"/>
      <c r="S8" s="324"/>
      <c r="T8" s="280"/>
    </row>
    <row r="9" spans="1:20" ht="12.75">
      <c r="A9" s="257"/>
      <c r="B9" s="283" t="s">
        <v>172</v>
      </c>
      <c r="C9" s="283" t="s">
        <v>22</v>
      </c>
      <c r="D9" s="261">
        <v>32.5</v>
      </c>
      <c r="E9" s="259">
        <v>265.15830785336277</v>
      </c>
      <c r="F9" s="258">
        <v>11.21</v>
      </c>
      <c r="G9" s="259">
        <v>132.1973153170064</v>
      </c>
      <c r="H9" s="260">
        <v>120</v>
      </c>
      <c r="I9" s="259">
        <v>312.306465579754</v>
      </c>
      <c r="J9" s="261"/>
      <c r="K9" s="259">
        <v>0</v>
      </c>
      <c r="L9" s="281">
        <v>2</v>
      </c>
      <c r="M9" s="263" t="s">
        <v>9</v>
      </c>
      <c r="N9" s="310">
        <v>31.2</v>
      </c>
      <c r="O9" s="259">
        <v>148.92799554593012</v>
      </c>
      <c r="P9" s="264">
        <v>858.5900842960533</v>
      </c>
      <c r="Q9" s="255"/>
      <c r="R9" s="322"/>
      <c r="S9" s="324"/>
      <c r="T9" s="280"/>
    </row>
    <row r="10" spans="1:20" ht="12.75">
      <c r="A10" s="257"/>
      <c r="B10" s="283" t="s">
        <v>180</v>
      </c>
      <c r="C10" s="283" t="s">
        <v>22</v>
      </c>
      <c r="D10" s="276">
        <v>23.5</v>
      </c>
      <c r="E10" s="259">
        <v>160.24607984547828</v>
      </c>
      <c r="F10" s="258">
        <v>10.77</v>
      </c>
      <c r="G10" s="259">
        <v>196.78430240689303</v>
      </c>
      <c r="H10" s="260"/>
      <c r="I10" s="259">
        <v>0</v>
      </c>
      <c r="J10" s="261">
        <v>329</v>
      </c>
      <c r="K10" s="259">
        <v>159.41871613224075</v>
      </c>
      <c r="L10" s="281">
        <v>2</v>
      </c>
      <c r="M10" s="263" t="s">
        <v>9</v>
      </c>
      <c r="N10" s="310">
        <v>20.3</v>
      </c>
      <c r="O10" s="259">
        <v>251.87849590739773</v>
      </c>
      <c r="P10" s="264">
        <v>768.3275942920097</v>
      </c>
      <c r="Q10" s="255"/>
      <c r="R10" s="322"/>
      <c r="S10" s="324"/>
      <c r="T10" s="280"/>
    </row>
    <row r="11" spans="1:20" ht="12.75">
      <c r="A11" s="257"/>
      <c r="B11" s="283"/>
      <c r="C11" s="283"/>
      <c r="D11" s="276"/>
      <c r="E11" s="259"/>
      <c r="F11" s="258"/>
      <c r="G11" s="259"/>
      <c r="H11" s="260"/>
      <c r="I11" s="259"/>
      <c r="J11" s="261"/>
      <c r="K11" s="259"/>
      <c r="L11" s="281"/>
      <c r="M11" s="263"/>
      <c r="N11" s="297"/>
      <c r="O11" s="259"/>
      <c r="P11" s="263">
        <v>4668.515833269991</v>
      </c>
      <c r="Q11" s="255"/>
      <c r="R11" s="322"/>
      <c r="S11" s="324"/>
      <c r="T11" s="280"/>
    </row>
    <row r="12" spans="1:20" ht="12.75">
      <c r="A12" s="286"/>
      <c r="B12" s="299"/>
      <c r="C12" s="299"/>
      <c r="D12" s="290"/>
      <c r="E12" s="289"/>
      <c r="F12" s="288"/>
      <c r="G12" s="289"/>
      <c r="H12" s="289"/>
      <c r="I12" s="289"/>
      <c r="J12" s="287"/>
      <c r="K12" s="289"/>
      <c r="L12" s="291"/>
      <c r="M12" s="292"/>
      <c r="N12" s="302"/>
      <c r="O12" s="289"/>
      <c r="P12" s="263"/>
      <c r="Q12" s="293"/>
      <c r="R12" s="322"/>
      <c r="S12" s="324"/>
      <c r="T12" s="280"/>
    </row>
    <row r="13" spans="1:20" ht="12.75">
      <c r="A13" s="257"/>
      <c r="B13" s="283" t="s">
        <v>145</v>
      </c>
      <c r="C13" s="283" t="s">
        <v>52</v>
      </c>
      <c r="D13" s="276">
        <v>24.5</v>
      </c>
      <c r="E13" s="259">
        <v>171.65437808084698</v>
      </c>
      <c r="F13" s="258">
        <v>9.52</v>
      </c>
      <c r="G13" s="259">
        <v>440.36934678025904</v>
      </c>
      <c r="H13" s="260">
        <v>115</v>
      </c>
      <c r="I13" s="259">
        <v>266.4571479827842</v>
      </c>
      <c r="J13" s="274"/>
      <c r="K13" s="259">
        <v>0</v>
      </c>
      <c r="L13" s="262">
        <v>2</v>
      </c>
      <c r="M13" s="263" t="s">
        <v>9</v>
      </c>
      <c r="N13" s="310">
        <v>14.8</v>
      </c>
      <c r="O13" s="259">
        <v>313.28235585644967</v>
      </c>
      <c r="P13" s="264">
        <v>1191.7632287003398</v>
      </c>
      <c r="Q13" s="255"/>
      <c r="R13" s="322"/>
      <c r="S13" s="324"/>
      <c r="T13" s="280"/>
    </row>
    <row r="14" spans="1:20" ht="12.75">
      <c r="A14" s="257"/>
      <c r="B14" s="283" t="s">
        <v>153</v>
      </c>
      <c r="C14" s="283" t="s">
        <v>52</v>
      </c>
      <c r="D14" s="261">
        <v>33.5</v>
      </c>
      <c r="E14" s="259">
        <v>277.08737892361154</v>
      </c>
      <c r="F14" s="258">
        <v>10.52</v>
      </c>
      <c r="G14" s="259">
        <v>238.51527191382291</v>
      </c>
      <c r="H14" s="260">
        <v>115</v>
      </c>
      <c r="I14" s="259">
        <v>266.4571479827842</v>
      </c>
      <c r="J14" s="261"/>
      <c r="K14" s="259">
        <v>0</v>
      </c>
      <c r="L14" s="262">
        <v>2</v>
      </c>
      <c r="M14" s="263" t="s">
        <v>9</v>
      </c>
      <c r="N14" s="310">
        <v>17.4</v>
      </c>
      <c r="O14" s="259">
        <v>283.47451365975866</v>
      </c>
      <c r="P14" s="264">
        <v>1065.5343124799774</v>
      </c>
      <c r="Q14" s="255"/>
      <c r="R14" s="322"/>
      <c r="S14" s="324"/>
      <c r="T14" s="280"/>
    </row>
    <row r="15" spans="1:20" ht="12.75">
      <c r="A15" s="257"/>
      <c r="B15" s="283" t="s">
        <v>160</v>
      </c>
      <c r="C15" s="283" t="s">
        <v>52</v>
      </c>
      <c r="D15" s="276">
        <v>21</v>
      </c>
      <c r="E15" s="259">
        <v>132.0566371193854</v>
      </c>
      <c r="F15" s="258">
        <v>9.6</v>
      </c>
      <c r="G15" s="259">
        <v>422.21677998073017</v>
      </c>
      <c r="H15" s="274"/>
      <c r="I15" s="259">
        <v>0</v>
      </c>
      <c r="J15" s="261">
        <v>339</v>
      </c>
      <c r="K15" s="259">
        <v>178.62801954058057</v>
      </c>
      <c r="L15" s="262">
        <v>2</v>
      </c>
      <c r="M15" s="263" t="s">
        <v>9</v>
      </c>
      <c r="N15" s="310">
        <v>18.9</v>
      </c>
      <c r="O15" s="259">
        <v>266.9135905436791</v>
      </c>
      <c r="P15" s="264">
        <v>999.8150271843753</v>
      </c>
      <c r="Q15" s="255"/>
      <c r="R15" s="322"/>
      <c r="S15" s="324"/>
      <c r="T15" s="280"/>
    </row>
    <row r="16" spans="1:20" ht="12.75">
      <c r="A16" s="257"/>
      <c r="B16" s="283" t="s">
        <v>176</v>
      </c>
      <c r="C16" s="283" t="s">
        <v>52</v>
      </c>
      <c r="D16" s="276">
        <v>32.5</v>
      </c>
      <c r="E16" s="259">
        <v>265.15830785336277</v>
      </c>
      <c r="F16" s="258">
        <v>10.57</v>
      </c>
      <c r="G16" s="259">
        <v>229.88254931626585</v>
      </c>
      <c r="H16" s="260"/>
      <c r="I16" s="259">
        <v>0</v>
      </c>
      <c r="J16" s="274">
        <v>300</v>
      </c>
      <c r="K16" s="259">
        <v>107.5226674649395</v>
      </c>
      <c r="L16" s="262">
        <v>2</v>
      </c>
      <c r="M16" s="263" t="s">
        <v>9</v>
      </c>
      <c r="N16" s="310">
        <v>21.8</v>
      </c>
      <c r="O16" s="259">
        <v>236.22311481259862</v>
      </c>
      <c r="P16" s="264">
        <v>838.7866394471667</v>
      </c>
      <c r="Q16" s="255"/>
      <c r="R16" s="322"/>
      <c r="S16" s="324"/>
      <c r="T16" s="280"/>
    </row>
    <row r="17" spans="1:20" ht="12.75">
      <c r="A17" s="257"/>
      <c r="B17" s="283" t="s">
        <v>181</v>
      </c>
      <c r="C17" s="283" t="s">
        <v>52</v>
      </c>
      <c r="D17" s="274">
        <v>20.5</v>
      </c>
      <c r="E17" s="259">
        <v>126.48049609081832</v>
      </c>
      <c r="F17" s="258">
        <v>10.25</v>
      </c>
      <c r="G17" s="259">
        <v>287.57479924275725</v>
      </c>
      <c r="H17" s="274"/>
      <c r="I17" s="259">
        <v>0</v>
      </c>
      <c r="J17" s="261">
        <v>297</v>
      </c>
      <c r="K17" s="259">
        <v>102.50386422419653</v>
      </c>
      <c r="L17" s="262">
        <v>2</v>
      </c>
      <c r="M17" s="263" t="s">
        <v>9</v>
      </c>
      <c r="N17" s="310">
        <v>20.9</v>
      </c>
      <c r="O17" s="259">
        <v>245.55992720251774</v>
      </c>
      <c r="P17" s="264">
        <v>762.1190867602899</v>
      </c>
      <c r="Q17" s="255"/>
      <c r="R17" s="322"/>
      <c r="S17" s="324"/>
      <c r="T17" s="280"/>
    </row>
    <row r="18" spans="1:20" ht="12.75">
      <c r="A18" s="257"/>
      <c r="B18" s="283"/>
      <c r="C18" s="283"/>
      <c r="D18" s="276"/>
      <c r="E18" s="259"/>
      <c r="F18" s="258"/>
      <c r="G18" s="259"/>
      <c r="H18" s="260"/>
      <c r="I18" s="259"/>
      <c r="J18" s="274"/>
      <c r="K18" s="259"/>
      <c r="L18" s="262"/>
      <c r="M18" s="263"/>
      <c r="N18" s="297"/>
      <c r="O18" s="259"/>
      <c r="P18" s="263">
        <v>4095.899207811859</v>
      </c>
      <c r="Q18" s="255"/>
      <c r="R18" s="322"/>
      <c r="S18" s="324"/>
      <c r="T18" s="280"/>
    </row>
    <row r="19" spans="1:20" ht="12.75">
      <c r="A19" s="286"/>
      <c r="B19" s="299"/>
      <c r="C19" s="299"/>
      <c r="D19" s="290"/>
      <c r="E19" s="289"/>
      <c r="F19" s="288"/>
      <c r="G19" s="289"/>
      <c r="H19" s="289"/>
      <c r="I19" s="289"/>
      <c r="J19" s="294"/>
      <c r="K19" s="289"/>
      <c r="L19" s="295"/>
      <c r="M19" s="292"/>
      <c r="N19" s="302"/>
      <c r="O19" s="289"/>
      <c r="P19" s="263"/>
      <c r="Q19" s="293"/>
      <c r="R19" s="322"/>
      <c r="S19" s="324"/>
      <c r="T19" s="280"/>
    </row>
    <row r="20" spans="1:20" ht="12.75">
      <c r="A20" s="257"/>
      <c r="B20" s="283" t="s">
        <v>151</v>
      </c>
      <c r="C20" s="283" t="s">
        <v>58</v>
      </c>
      <c r="D20" s="261">
        <v>30</v>
      </c>
      <c r="E20" s="259">
        <v>235.55237906447334</v>
      </c>
      <c r="F20" s="258">
        <v>10.2</v>
      </c>
      <c r="G20" s="259">
        <v>297.1082328053258</v>
      </c>
      <c r="H20" s="260">
        <v>115</v>
      </c>
      <c r="I20" s="259">
        <v>266.4571479827842</v>
      </c>
      <c r="J20" s="261"/>
      <c r="K20" s="259">
        <v>0</v>
      </c>
      <c r="L20" s="262">
        <v>2</v>
      </c>
      <c r="M20" s="263" t="s">
        <v>9</v>
      </c>
      <c r="N20" s="310">
        <v>18</v>
      </c>
      <c r="O20" s="259">
        <v>276.7941586306663</v>
      </c>
      <c r="P20" s="264">
        <v>1075.9119184832496</v>
      </c>
      <c r="Q20" s="255"/>
      <c r="R20" s="322"/>
      <c r="S20" s="324"/>
      <c r="T20" s="280"/>
    </row>
    <row r="21" spans="1:20" ht="12.75">
      <c r="A21" s="257"/>
      <c r="B21" s="283" t="s">
        <v>159</v>
      </c>
      <c r="C21" s="283" t="s">
        <v>58</v>
      </c>
      <c r="D21" s="276">
        <v>18.5</v>
      </c>
      <c r="E21" s="259">
        <v>104.40727838197797</v>
      </c>
      <c r="F21" s="258">
        <v>9.82</v>
      </c>
      <c r="G21" s="259">
        <v>374.06901547034164</v>
      </c>
      <c r="H21" s="260">
        <v>115</v>
      </c>
      <c r="I21" s="259">
        <v>266.4571479827842</v>
      </c>
      <c r="J21" s="261"/>
      <c r="K21" s="259">
        <v>0</v>
      </c>
      <c r="L21" s="262">
        <v>2</v>
      </c>
      <c r="M21" s="263" t="s">
        <v>9</v>
      </c>
      <c r="N21" s="310">
        <v>19.9</v>
      </c>
      <c r="O21" s="259">
        <v>256.1325931866663</v>
      </c>
      <c r="P21" s="264">
        <v>1001.0660350217702</v>
      </c>
      <c r="Q21" s="255"/>
      <c r="R21" s="322"/>
      <c r="S21" s="324"/>
      <c r="T21" s="280"/>
    </row>
    <row r="22" spans="1:20" ht="12.75">
      <c r="A22" s="257"/>
      <c r="B22" s="283" t="s">
        <v>184</v>
      </c>
      <c r="C22" s="283" t="s">
        <v>58</v>
      </c>
      <c r="D22" s="261">
        <v>24</v>
      </c>
      <c r="E22" s="259">
        <v>165.9413148587992</v>
      </c>
      <c r="F22" s="258">
        <v>10.83</v>
      </c>
      <c r="G22" s="259">
        <v>187.30560248143738</v>
      </c>
      <c r="H22" s="260"/>
      <c r="I22" s="259">
        <v>0</v>
      </c>
      <c r="J22" s="274">
        <v>310</v>
      </c>
      <c r="K22" s="259">
        <v>124.74354783797025</v>
      </c>
      <c r="L22" s="262">
        <v>2</v>
      </c>
      <c r="M22" s="263" t="s">
        <v>9</v>
      </c>
      <c r="N22" s="310">
        <v>22.5</v>
      </c>
      <c r="O22" s="259">
        <v>229.07839743441994</v>
      </c>
      <c r="P22" s="264">
        <v>707.0688626126267</v>
      </c>
      <c r="Q22" s="255"/>
      <c r="R22" s="322"/>
      <c r="S22" s="324"/>
      <c r="T22" s="280"/>
    </row>
    <row r="23" spans="1:20" ht="12.75">
      <c r="A23" s="257"/>
      <c r="B23" s="283" t="s">
        <v>190</v>
      </c>
      <c r="C23" s="283" t="s">
        <v>58</v>
      </c>
      <c r="D23" s="274">
        <v>19</v>
      </c>
      <c r="E23" s="259">
        <v>109.88907045106879</v>
      </c>
      <c r="F23" s="258">
        <v>10.48</v>
      </c>
      <c r="G23" s="259">
        <v>245.52381761662048</v>
      </c>
      <c r="H23" s="274"/>
      <c r="I23" s="259">
        <v>0</v>
      </c>
      <c r="J23" s="261">
        <v>310</v>
      </c>
      <c r="K23" s="259">
        <v>124.74354783797025</v>
      </c>
      <c r="L23" s="262">
        <v>2</v>
      </c>
      <c r="M23" s="263" t="s">
        <v>9</v>
      </c>
      <c r="N23" s="310">
        <v>38.6</v>
      </c>
      <c r="O23" s="259">
        <v>93.58975928777681</v>
      </c>
      <c r="P23" s="264">
        <v>573.7461951934363</v>
      </c>
      <c r="Q23" s="255"/>
      <c r="R23" s="322"/>
      <c r="S23" s="322"/>
      <c r="T23" s="256"/>
    </row>
    <row r="24" spans="1:20" ht="12.75">
      <c r="A24" s="257"/>
      <c r="B24" s="283" t="s">
        <v>199</v>
      </c>
      <c r="C24" s="283" t="s">
        <v>58</v>
      </c>
      <c r="D24" s="261">
        <v>23</v>
      </c>
      <c r="E24" s="259">
        <v>154.56918997638655</v>
      </c>
      <c r="F24" s="258">
        <v>12.03</v>
      </c>
      <c r="G24" s="259">
        <v>43.612952502952396</v>
      </c>
      <c r="H24" s="274"/>
      <c r="I24" s="259">
        <v>0</v>
      </c>
      <c r="J24" s="261">
        <v>214</v>
      </c>
      <c r="K24" s="259">
        <v>1.3332840369651973</v>
      </c>
      <c r="L24" s="262">
        <v>3</v>
      </c>
      <c r="M24" s="263" t="s">
        <v>9</v>
      </c>
      <c r="N24" s="310">
        <v>14.5</v>
      </c>
      <c r="O24" s="259">
        <v>0</v>
      </c>
      <c r="P24" s="264">
        <v>199.51542651630416</v>
      </c>
      <c r="Q24" s="255"/>
      <c r="R24" s="293"/>
      <c r="S24" s="293"/>
      <c r="T24" s="255"/>
    </row>
    <row r="25" spans="1:20" ht="12.75">
      <c r="A25" s="257"/>
      <c r="B25" s="283"/>
      <c r="C25" s="283"/>
      <c r="D25" s="261"/>
      <c r="E25" s="259"/>
      <c r="F25" s="258"/>
      <c r="G25" s="259"/>
      <c r="H25" s="274"/>
      <c r="I25" s="259"/>
      <c r="J25" s="261"/>
      <c r="K25" s="259"/>
      <c r="L25" s="262"/>
      <c r="M25" s="263"/>
      <c r="N25" s="297"/>
      <c r="O25" s="259"/>
      <c r="P25" s="263">
        <v>3357.7930113110824</v>
      </c>
      <c r="Q25" s="255"/>
      <c r="R25" s="255"/>
      <c r="S25" s="255"/>
      <c r="T25" s="255"/>
    </row>
    <row r="26" spans="1:20" ht="12.75">
      <c r="A26" s="286"/>
      <c r="B26" s="299"/>
      <c r="C26" s="299"/>
      <c r="D26" s="287"/>
      <c r="E26" s="289"/>
      <c r="F26" s="288"/>
      <c r="G26" s="289"/>
      <c r="H26" s="294"/>
      <c r="I26" s="289"/>
      <c r="J26" s="287"/>
      <c r="K26" s="289"/>
      <c r="L26" s="295"/>
      <c r="M26" s="292"/>
      <c r="N26" s="302"/>
      <c r="O26" s="289"/>
      <c r="P26" s="263"/>
      <c r="Q26" s="293"/>
      <c r="R26" s="293"/>
      <c r="S26" s="293"/>
      <c r="T26" s="293"/>
    </row>
    <row r="27" spans="1:20" ht="12.75">
      <c r="A27" s="257"/>
      <c r="B27" s="283" t="s">
        <v>158</v>
      </c>
      <c r="C27" s="283" t="s">
        <v>64</v>
      </c>
      <c r="D27" s="261">
        <v>22.5</v>
      </c>
      <c r="E27" s="259">
        <v>148.9111948896346</v>
      </c>
      <c r="F27" s="258">
        <v>10.02</v>
      </c>
      <c r="G27" s="259">
        <v>332.5753734507397</v>
      </c>
      <c r="H27" s="260">
        <v>120</v>
      </c>
      <c r="I27" s="259">
        <v>312.306465579754</v>
      </c>
      <c r="J27" s="261"/>
      <c r="K27" s="259">
        <v>0</v>
      </c>
      <c r="L27" s="262">
        <v>2</v>
      </c>
      <c r="M27" s="263" t="s">
        <v>9</v>
      </c>
      <c r="N27" s="310">
        <v>22.2</v>
      </c>
      <c r="O27" s="259">
        <v>232.12784175782852</v>
      </c>
      <c r="P27" s="264">
        <v>1025.9208756779567</v>
      </c>
      <c r="Q27" s="255"/>
      <c r="R27" s="255"/>
      <c r="S27" s="255"/>
      <c r="T27" s="255"/>
    </row>
    <row r="28" spans="1:20" ht="12.75">
      <c r="A28" s="257"/>
      <c r="B28" s="283" t="s">
        <v>185</v>
      </c>
      <c r="C28" s="283" t="s">
        <v>64</v>
      </c>
      <c r="D28" s="276">
        <v>20</v>
      </c>
      <c r="E28" s="259">
        <v>120.92662070803648</v>
      </c>
      <c r="F28" s="258">
        <v>10.67</v>
      </c>
      <c r="G28" s="259">
        <v>213.04574584076846</v>
      </c>
      <c r="H28" s="260"/>
      <c r="I28" s="259">
        <v>0</v>
      </c>
      <c r="J28" s="274">
        <v>280</v>
      </c>
      <c r="K28" s="259">
        <v>75.44080745957856</v>
      </c>
      <c r="L28" s="262">
        <v>2</v>
      </c>
      <c r="M28" s="263" t="s">
        <v>9</v>
      </c>
      <c r="N28" s="310">
        <v>16.3</v>
      </c>
      <c r="O28" s="259">
        <v>295.9152825209953</v>
      </c>
      <c r="P28" s="264">
        <v>705.3284565293789</v>
      </c>
      <c r="Q28" s="255"/>
      <c r="R28" s="255"/>
      <c r="S28" s="255"/>
      <c r="T28" s="255"/>
    </row>
    <row r="29" spans="1:20" ht="12.75">
      <c r="A29" s="257"/>
      <c r="B29" s="283" t="s">
        <v>187</v>
      </c>
      <c r="C29" s="283" t="s">
        <v>64</v>
      </c>
      <c r="D29" s="261">
        <v>18.5</v>
      </c>
      <c r="E29" s="259">
        <v>104.40727838197797</v>
      </c>
      <c r="F29" s="258">
        <v>10.29</v>
      </c>
      <c r="G29" s="259">
        <v>280.0483807661689</v>
      </c>
      <c r="H29" s="260">
        <v>105</v>
      </c>
      <c r="I29" s="259">
        <v>180.80480093510224</v>
      </c>
      <c r="J29" s="261"/>
      <c r="K29" s="259">
        <v>0</v>
      </c>
      <c r="L29" s="281">
        <v>2</v>
      </c>
      <c r="M29" s="263" t="s">
        <v>9</v>
      </c>
      <c r="N29" s="310">
        <v>41.3</v>
      </c>
      <c r="O29" s="259">
        <v>76.40817702728877</v>
      </c>
      <c r="P29" s="264">
        <v>641.6686371105378</v>
      </c>
      <c r="Q29" s="255"/>
      <c r="R29" s="255"/>
      <c r="S29" s="255"/>
      <c r="T29" s="255"/>
    </row>
    <row r="30" spans="1:20" ht="12.75">
      <c r="A30" s="257"/>
      <c r="B30" s="283" t="s">
        <v>192</v>
      </c>
      <c r="C30" s="283" t="s">
        <v>64</v>
      </c>
      <c r="D30" s="261">
        <v>22.5</v>
      </c>
      <c r="E30" s="259">
        <v>148.9111948896346</v>
      </c>
      <c r="F30" s="258">
        <v>0</v>
      </c>
      <c r="G30" s="259">
        <v>0</v>
      </c>
      <c r="H30" s="260"/>
      <c r="I30" s="259">
        <v>0</v>
      </c>
      <c r="J30" s="261">
        <v>303</v>
      </c>
      <c r="K30" s="259">
        <v>112.61054210024795</v>
      </c>
      <c r="L30" s="281">
        <v>2</v>
      </c>
      <c r="M30" s="263" t="s">
        <v>9</v>
      </c>
      <c r="N30" s="310">
        <v>19.1</v>
      </c>
      <c r="O30" s="259">
        <v>264.74075103996245</v>
      </c>
      <c r="P30" s="264">
        <v>526.262488029845</v>
      </c>
      <c r="Q30" s="255"/>
      <c r="R30" s="255"/>
      <c r="S30" s="255"/>
      <c r="T30" s="255"/>
    </row>
    <row r="31" spans="1:20" ht="12.75">
      <c r="A31" s="257"/>
      <c r="B31" s="283" t="s">
        <v>196</v>
      </c>
      <c r="C31" s="283" t="s">
        <v>64</v>
      </c>
      <c r="D31" s="274">
        <v>18</v>
      </c>
      <c r="E31" s="259">
        <v>98.95153736702161</v>
      </c>
      <c r="F31" s="258">
        <v>10.72</v>
      </c>
      <c r="G31" s="259">
        <v>204.84280893171282</v>
      </c>
      <c r="H31" s="274"/>
      <c r="I31" s="259">
        <v>0</v>
      </c>
      <c r="J31" s="261">
        <v>265</v>
      </c>
      <c r="K31" s="259">
        <v>53.69446059244458</v>
      </c>
      <c r="L31" s="262">
        <v>2</v>
      </c>
      <c r="M31" s="263" t="s">
        <v>9</v>
      </c>
      <c r="N31" s="310">
        <v>53.2</v>
      </c>
      <c r="O31" s="259">
        <v>20.594493788774766</v>
      </c>
      <c r="P31" s="264">
        <v>378.08330067995377</v>
      </c>
      <c r="Q31" s="255"/>
      <c r="R31" s="255"/>
      <c r="S31" s="255"/>
      <c r="T31" s="255"/>
    </row>
    <row r="32" spans="1:20" ht="12.75">
      <c r="A32" s="257"/>
      <c r="B32" s="283"/>
      <c r="C32" s="283"/>
      <c r="D32" s="276"/>
      <c r="E32" s="259"/>
      <c r="F32" s="258"/>
      <c r="G32" s="259"/>
      <c r="H32" s="260"/>
      <c r="I32" s="259"/>
      <c r="J32" s="274"/>
      <c r="K32" s="259"/>
      <c r="L32" s="262"/>
      <c r="M32" s="263"/>
      <c r="N32" s="297"/>
      <c r="O32" s="259"/>
      <c r="P32" s="263">
        <v>2899.1804573477184</v>
      </c>
      <c r="Q32" s="255"/>
      <c r="R32" s="255"/>
      <c r="S32" s="255"/>
      <c r="T32" s="255"/>
    </row>
    <row r="33" spans="1:16" ht="12.75">
      <c r="A33" s="286"/>
      <c r="B33" s="299"/>
      <c r="C33" s="299"/>
      <c r="D33" s="290"/>
      <c r="E33" s="289"/>
      <c r="F33" s="288"/>
      <c r="G33" s="289"/>
      <c r="H33" s="289"/>
      <c r="I33" s="289"/>
      <c r="J33" s="294"/>
      <c r="K33" s="289"/>
      <c r="L33" s="295"/>
      <c r="M33" s="292"/>
      <c r="N33" s="302"/>
      <c r="O33" s="289"/>
      <c r="P33" s="263"/>
    </row>
    <row r="34" spans="1:16" ht="12.75">
      <c r="A34" s="257"/>
      <c r="B34" s="283" t="s">
        <v>144</v>
      </c>
      <c r="C34" s="283" t="s">
        <v>23</v>
      </c>
      <c r="D34" s="274">
        <v>26</v>
      </c>
      <c r="E34" s="259">
        <v>188.8957999722035</v>
      </c>
      <c r="F34" s="258">
        <v>10.01</v>
      </c>
      <c r="G34" s="259">
        <v>334.5981229614361</v>
      </c>
      <c r="H34" s="260">
        <v>110</v>
      </c>
      <c r="I34" s="259">
        <v>222.5636477175478</v>
      </c>
      <c r="J34" s="261"/>
      <c r="K34" s="259">
        <v>0</v>
      </c>
      <c r="L34" s="262">
        <v>2</v>
      </c>
      <c r="M34" s="263" t="s">
        <v>9</v>
      </c>
      <c r="N34" s="310">
        <v>1.9</v>
      </c>
      <c r="O34" s="259">
        <v>481.5796681667438</v>
      </c>
      <c r="P34" s="264">
        <v>1227.6372388179311</v>
      </c>
    </row>
    <row r="35" spans="1:16" ht="12.75">
      <c r="A35" s="257"/>
      <c r="B35" s="283" t="s">
        <v>152</v>
      </c>
      <c r="C35" s="283" t="s">
        <v>23</v>
      </c>
      <c r="D35" s="274">
        <v>23</v>
      </c>
      <c r="E35" s="259">
        <v>154.56918997638655</v>
      </c>
      <c r="F35" s="258">
        <v>9.61</v>
      </c>
      <c r="G35" s="259">
        <v>419.9717744211627</v>
      </c>
      <c r="H35" s="274"/>
      <c r="I35" s="259">
        <v>0</v>
      </c>
      <c r="J35" s="261">
        <v>351</v>
      </c>
      <c r="K35" s="259">
        <v>202.49627589719714</v>
      </c>
      <c r="L35" s="262">
        <v>2</v>
      </c>
      <c r="M35" s="263" t="s">
        <v>9</v>
      </c>
      <c r="N35" s="310">
        <v>16.5</v>
      </c>
      <c r="O35" s="259">
        <v>293.6347268555586</v>
      </c>
      <c r="P35" s="264">
        <v>1070.6719671503051</v>
      </c>
    </row>
    <row r="36" spans="1:16" ht="12.75">
      <c r="A36" s="257"/>
      <c r="B36" s="283" t="s">
        <v>167</v>
      </c>
      <c r="C36" s="283" t="s">
        <v>23</v>
      </c>
      <c r="D36" s="276">
        <v>28</v>
      </c>
      <c r="E36" s="259">
        <v>212.10726365428422</v>
      </c>
      <c r="F36" s="258">
        <v>9.84</v>
      </c>
      <c r="G36" s="259">
        <v>369.82159641093483</v>
      </c>
      <c r="H36" s="260">
        <v>115</v>
      </c>
      <c r="I36" s="259">
        <v>266.4571479827842</v>
      </c>
      <c r="J36" s="261"/>
      <c r="K36" s="259">
        <v>0</v>
      </c>
      <c r="L36" s="262">
        <v>2</v>
      </c>
      <c r="M36" s="263" t="s">
        <v>9</v>
      </c>
      <c r="N36" s="310">
        <v>46.4</v>
      </c>
      <c r="O36" s="259">
        <v>48.45039063009968</v>
      </c>
      <c r="P36" s="264">
        <v>896.836398678103</v>
      </c>
    </row>
    <row r="37" spans="1:16" ht="12.75">
      <c r="A37" s="257"/>
      <c r="B37" s="283" t="s">
        <v>171</v>
      </c>
      <c r="C37" s="283" t="s">
        <v>23</v>
      </c>
      <c r="D37" s="276">
        <v>23</v>
      </c>
      <c r="E37" s="259">
        <v>154.56918997638655</v>
      </c>
      <c r="F37" s="258">
        <v>10.15</v>
      </c>
      <c r="G37" s="259">
        <v>306.7805671961521</v>
      </c>
      <c r="H37" s="274"/>
      <c r="I37" s="259">
        <v>0</v>
      </c>
      <c r="J37" s="261">
        <v>310</v>
      </c>
      <c r="K37" s="259">
        <v>124.74354783797025</v>
      </c>
      <c r="L37" s="262">
        <v>2</v>
      </c>
      <c r="M37" s="263" t="s">
        <v>9</v>
      </c>
      <c r="N37" s="310">
        <v>17.9</v>
      </c>
      <c r="O37" s="259">
        <v>277.9023716828135</v>
      </c>
      <c r="P37" s="264">
        <v>863.9956766933224</v>
      </c>
    </row>
    <row r="38" spans="1:16" ht="12.75">
      <c r="A38" s="257"/>
      <c r="B38" s="283" t="s">
        <v>173</v>
      </c>
      <c r="C38" s="283" t="s">
        <v>23</v>
      </c>
      <c r="D38" s="276">
        <v>15</v>
      </c>
      <c r="E38" s="259">
        <v>66.83906870302948</v>
      </c>
      <c r="F38" s="258">
        <v>10.09</v>
      </c>
      <c r="G38" s="259">
        <v>318.5700616107834</v>
      </c>
      <c r="H38" s="274">
        <v>115</v>
      </c>
      <c r="I38" s="259">
        <v>266.4571479827842</v>
      </c>
      <c r="J38" s="261"/>
      <c r="K38" s="259">
        <v>0</v>
      </c>
      <c r="L38" s="262">
        <v>2</v>
      </c>
      <c r="M38" s="263" t="s">
        <v>9</v>
      </c>
      <c r="N38" s="310">
        <v>25.4</v>
      </c>
      <c r="O38" s="259">
        <v>200.57643006130624</v>
      </c>
      <c r="P38" s="264">
        <v>852.4427083579034</v>
      </c>
    </row>
    <row r="39" spans="1:16" ht="12.75">
      <c r="A39" s="257"/>
      <c r="B39" s="283"/>
      <c r="C39" s="283"/>
      <c r="D39" s="274"/>
      <c r="E39" s="259"/>
      <c r="F39" s="258"/>
      <c r="G39" s="259"/>
      <c r="H39" s="260"/>
      <c r="I39" s="259"/>
      <c r="J39" s="261"/>
      <c r="K39" s="259"/>
      <c r="L39" s="262"/>
      <c r="M39" s="263"/>
      <c r="N39" s="297"/>
      <c r="O39" s="259"/>
      <c r="P39" s="263">
        <v>4059.1412813396614</v>
      </c>
    </row>
    <row r="40" spans="1:16" ht="12.75">
      <c r="A40" s="286"/>
      <c r="B40" s="299"/>
      <c r="C40" s="299"/>
      <c r="D40" s="294"/>
      <c r="E40" s="289"/>
      <c r="F40" s="288"/>
      <c r="G40" s="289"/>
      <c r="H40" s="289"/>
      <c r="I40" s="289"/>
      <c r="J40" s="287"/>
      <c r="K40" s="289"/>
      <c r="L40" s="295"/>
      <c r="M40" s="292"/>
      <c r="N40" s="302"/>
      <c r="O40" s="289"/>
      <c r="P40" s="263"/>
    </row>
    <row r="41" spans="1:16" ht="12.75">
      <c r="A41" s="257"/>
      <c r="B41" s="283" t="s">
        <v>174</v>
      </c>
      <c r="C41" s="283" t="s">
        <v>70</v>
      </c>
      <c r="D41" s="276">
        <v>24</v>
      </c>
      <c r="E41" s="259">
        <v>165.9413148587992</v>
      </c>
      <c r="F41" s="258">
        <v>10.39</v>
      </c>
      <c r="G41" s="259">
        <v>261.62423275685046</v>
      </c>
      <c r="H41" s="260"/>
      <c r="I41" s="259">
        <v>0</v>
      </c>
      <c r="J41" s="274">
        <v>360</v>
      </c>
      <c r="K41" s="259">
        <v>220.95649236028964</v>
      </c>
      <c r="L41" s="262">
        <v>2</v>
      </c>
      <c r="M41" s="263" t="s">
        <v>9</v>
      </c>
      <c r="N41" s="310">
        <v>25.1</v>
      </c>
      <c r="O41" s="259">
        <v>203.44264410718813</v>
      </c>
      <c r="P41" s="264">
        <v>851.9646840831274</v>
      </c>
    </row>
    <row r="42" spans="1:16" ht="12.75">
      <c r="A42" s="257"/>
      <c r="B42" s="283" t="s">
        <v>175</v>
      </c>
      <c r="C42" s="283" t="s">
        <v>70</v>
      </c>
      <c r="D42" s="261">
        <v>11.5</v>
      </c>
      <c r="E42" s="259">
        <v>31.181528111760898</v>
      </c>
      <c r="F42" s="258">
        <v>10.3</v>
      </c>
      <c r="G42" s="259">
        <v>278.18074288331417</v>
      </c>
      <c r="H42" s="260">
        <v>115</v>
      </c>
      <c r="I42" s="259">
        <v>266.4571479827842</v>
      </c>
      <c r="J42" s="274"/>
      <c r="K42" s="259">
        <v>0</v>
      </c>
      <c r="L42" s="262">
        <v>2</v>
      </c>
      <c r="M42" s="263" t="s">
        <v>9</v>
      </c>
      <c r="N42" s="310">
        <v>18.9</v>
      </c>
      <c r="O42" s="259">
        <v>266.9135905436791</v>
      </c>
      <c r="P42" s="264">
        <v>842.7330095215383</v>
      </c>
    </row>
    <row r="43" spans="1:16" ht="12.75">
      <c r="A43" s="257"/>
      <c r="B43" s="283" t="s">
        <v>191</v>
      </c>
      <c r="C43" s="283" t="s">
        <v>70</v>
      </c>
      <c r="D43" s="261">
        <v>20.5</v>
      </c>
      <c r="E43" s="259">
        <v>126.48049609081832</v>
      </c>
      <c r="F43" s="258">
        <v>10.86</v>
      </c>
      <c r="G43" s="259">
        <v>182.64491232764763</v>
      </c>
      <c r="H43" s="260"/>
      <c r="I43" s="259">
        <v>0</v>
      </c>
      <c r="J43" s="261">
        <v>291</v>
      </c>
      <c r="K43" s="259">
        <v>92.6791342650664</v>
      </c>
      <c r="L43" s="262">
        <v>2</v>
      </c>
      <c r="M43" s="263" t="s">
        <v>9</v>
      </c>
      <c r="N43" s="310">
        <v>33.3</v>
      </c>
      <c r="O43" s="259">
        <v>132.00924911088381</v>
      </c>
      <c r="P43" s="264">
        <v>533.8137917944161</v>
      </c>
    </row>
    <row r="44" spans="1:16" ht="12.75">
      <c r="A44" s="257"/>
      <c r="B44" s="283" t="s">
        <v>194</v>
      </c>
      <c r="C44" s="283" t="s">
        <v>70</v>
      </c>
      <c r="D44" s="261">
        <v>20</v>
      </c>
      <c r="E44" s="259">
        <v>120.92662070803648</v>
      </c>
      <c r="F44" s="258">
        <v>10.77</v>
      </c>
      <c r="G44" s="259">
        <v>196.78430240689303</v>
      </c>
      <c r="H44" s="260"/>
      <c r="I44" s="259">
        <v>0</v>
      </c>
      <c r="J44" s="261">
        <v>314</v>
      </c>
      <c r="K44" s="259">
        <v>131.83632856306437</v>
      </c>
      <c r="L44" s="281">
        <v>2</v>
      </c>
      <c r="M44" s="263" t="s">
        <v>9</v>
      </c>
      <c r="N44" s="310">
        <v>52.5</v>
      </c>
      <c r="O44" s="259">
        <v>22.95111410922471</v>
      </c>
      <c r="P44" s="264">
        <v>472.49836578721863</v>
      </c>
    </row>
    <row r="45" spans="1:16" ht="12.75">
      <c r="A45" s="257"/>
      <c r="B45" s="283" t="s">
        <v>197</v>
      </c>
      <c r="C45" s="283" t="s">
        <v>70</v>
      </c>
      <c r="D45" s="274">
        <v>20</v>
      </c>
      <c r="E45" s="259">
        <v>120.92662070803648</v>
      </c>
      <c r="F45" s="258">
        <v>10.87</v>
      </c>
      <c r="G45" s="259">
        <v>181.10303633828875</v>
      </c>
      <c r="H45" s="260">
        <v>0</v>
      </c>
      <c r="I45" s="259">
        <v>0</v>
      </c>
      <c r="J45" s="274"/>
      <c r="K45" s="259">
        <v>0</v>
      </c>
      <c r="L45" s="262">
        <v>2</v>
      </c>
      <c r="M45" s="263" t="s">
        <v>9</v>
      </c>
      <c r="N45" s="310">
        <v>55.6</v>
      </c>
      <c r="O45" s="259">
        <v>13.430534986602703</v>
      </c>
      <c r="P45" s="264">
        <v>315.4601920329279</v>
      </c>
    </row>
    <row r="46" spans="1:16" ht="12.75">
      <c r="A46" s="257"/>
      <c r="B46" s="283"/>
      <c r="C46" s="283"/>
      <c r="D46" s="261"/>
      <c r="E46" s="259"/>
      <c r="F46" s="258"/>
      <c r="G46" s="259"/>
      <c r="H46" s="260"/>
      <c r="I46" s="259"/>
      <c r="J46" s="274"/>
      <c r="K46" s="259"/>
      <c r="L46" s="262"/>
      <c r="M46" s="263"/>
      <c r="N46" s="297"/>
      <c r="O46" s="259"/>
      <c r="P46" s="263">
        <v>2701.0098511863002</v>
      </c>
    </row>
    <row r="47" spans="1:16" ht="12.75">
      <c r="A47" s="255"/>
      <c r="B47" s="300"/>
      <c r="C47" s="300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85"/>
    </row>
    <row r="48" spans="1:16" ht="12.75">
      <c r="A48" s="257"/>
      <c r="B48" s="283" t="s">
        <v>156</v>
      </c>
      <c r="C48" s="283" t="s">
        <v>76</v>
      </c>
      <c r="D48" s="261">
        <v>29</v>
      </c>
      <c r="E48" s="259">
        <v>223.80190053088643</v>
      </c>
      <c r="F48" s="258">
        <v>10.1</v>
      </c>
      <c r="G48" s="259">
        <v>316.5913360585314</v>
      </c>
      <c r="H48" s="260">
        <v>120</v>
      </c>
      <c r="I48" s="259">
        <v>312.306465579754</v>
      </c>
      <c r="J48" s="261"/>
      <c r="K48" s="259">
        <v>0</v>
      </c>
      <c r="L48" s="262">
        <v>2</v>
      </c>
      <c r="M48" s="263" t="s">
        <v>9</v>
      </c>
      <c r="N48" s="310">
        <v>25.8</v>
      </c>
      <c r="O48" s="259">
        <v>196.78443933458985</v>
      </c>
      <c r="P48" s="264">
        <v>1049.4841415037617</v>
      </c>
    </row>
    <row r="49" spans="1:16" ht="12.75">
      <c r="A49" s="257"/>
      <c r="B49" s="283" t="s">
        <v>163</v>
      </c>
      <c r="C49" s="283" t="s">
        <v>76</v>
      </c>
      <c r="D49" s="261">
        <v>20</v>
      </c>
      <c r="E49" s="259">
        <v>120.92662070803648</v>
      </c>
      <c r="F49" s="258">
        <v>10.24</v>
      </c>
      <c r="G49" s="259">
        <v>289.47035117046204</v>
      </c>
      <c r="H49" s="260"/>
      <c r="I49" s="259">
        <v>0</v>
      </c>
      <c r="J49" s="261">
        <v>340</v>
      </c>
      <c r="K49" s="259">
        <v>180.58356334376333</v>
      </c>
      <c r="L49" s="262">
        <v>2</v>
      </c>
      <c r="M49" s="263" t="s">
        <v>9</v>
      </c>
      <c r="N49" s="310">
        <v>9.8</v>
      </c>
      <c r="O49" s="259">
        <v>374.5056843194384</v>
      </c>
      <c r="P49" s="264">
        <v>965.4862195417002</v>
      </c>
    </row>
    <row r="50" spans="1:16" ht="12.75">
      <c r="A50" s="257"/>
      <c r="B50" s="283" t="s">
        <v>169</v>
      </c>
      <c r="C50" s="283" t="s">
        <v>76</v>
      </c>
      <c r="D50" s="261">
        <v>25.5</v>
      </c>
      <c r="E50" s="259">
        <v>183.13206797252977</v>
      </c>
      <c r="F50" s="258">
        <v>9.95</v>
      </c>
      <c r="G50" s="259">
        <v>346.84972832273127</v>
      </c>
      <c r="H50" s="260"/>
      <c r="I50" s="259">
        <v>0</v>
      </c>
      <c r="J50" s="261">
        <v>337</v>
      </c>
      <c r="K50" s="259">
        <v>174.73557692348527</v>
      </c>
      <c r="L50" s="262">
        <v>2</v>
      </c>
      <c r="M50" s="263" t="s">
        <v>9</v>
      </c>
      <c r="N50" s="310">
        <v>28.2</v>
      </c>
      <c r="O50" s="259">
        <v>174.7458404591576</v>
      </c>
      <c r="P50" s="264">
        <v>879.4632136779039</v>
      </c>
    </row>
    <row r="51" spans="1:16" ht="12.75">
      <c r="A51" s="257"/>
      <c r="B51" s="283" t="s">
        <v>170</v>
      </c>
      <c r="C51" s="283" t="s">
        <v>76</v>
      </c>
      <c r="D51" s="258">
        <v>20.5</v>
      </c>
      <c r="E51" s="259">
        <v>126.48049609081832</v>
      </c>
      <c r="F51" s="258">
        <v>10.14</v>
      </c>
      <c r="G51" s="259">
        <v>308.7316609623626</v>
      </c>
      <c r="H51" s="260">
        <v>115</v>
      </c>
      <c r="I51" s="259">
        <v>266.4571479827842</v>
      </c>
      <c r="J51" s="261"/>
      <c r="K51" s="259">
        <v>0</v>
      </c>
      <c r="L51" s="262">
        <v>2</v>
      </c>
      <c r="M51" s="263" t="s">
        <v>9</v>
      </c>
      <c r="N51" s="310">
        <v>29.5</v>
      </c>
      <c r="O51" s="259">
        <v>163.32108314617912</v>
      </c>
      <c r="P51" s="264">
        <v>864.9903881821443</v>
      </c>
    </row>
    <row r="52" spans="1:16" ht="12.75">
      <c r="A52" s="257"/>
      <c r="B52" s="283" t="s">
        <v>188</v>
      </c>
      <c r="C52" s="283" t="s">
        <v>76</v>
      </c>
      <c r="D52" s="261">
        <v>18</v>
      </c>
      <c r="E52" s="259">
        <v>98.95153736702161</v>
      </c>
      <c r="F52" s="258">
        <v>10.03</v>
      </c>
      <c r="G52" s="259">
        <v>330.5581145582413</v>
      </c>
      <c r="H52" s="260"/>
      <c r="I52" s="259">
        <v>0</v>
      </c>
      <c r="J52" s="261">
        <v>352</v>
      </c>
      <c r="K52" s="259">
        <v>204.5241786560742</v>
      </c>
      <c r="L52" s="262">
        <v>0</v>
      </c>
      <c r="M52" s="263" t="s">
        <v>9</v>
      </c>
      <c r="N52" s="310">
        <v>0</v>
      </c>
      <c r="O52" s="259">
        <v>0</v>
      </c>
      <c r="P52" s="264">
        <v>634.0338305813372</v>
      </c>
    </row>
    <row r="53" spans="1:16" ht="12.75">
      <c r="A53" s="312"/>
      <c r="B53" s="283"/>
      <c r="C53" s="283"/>
      <c r="D53" s="258"/>
      <c r="E53" s="259"/>
      <c r="F53" s="258"/>
      <c r="G53" s="259"/>
      <c r="H53" s="260"/>
      <c r="I53" s="259"/>
      <c r="J53" s="261"/>
      <c r="K53" s="259"/>
      <c r="L53" s="262"/>
      <c r="M53" s="263"/>
      <c r="N53" s="270"/>
      <c r="O53" s="259"/>
      <c r="P53" s="263">
        <v>3759.42396290551</v>
      </c>
    </row>
    <row r="54" spans="1:16" ht="12.75">
      <c r="A54" s="255"/>
      <c r="B54" s="301"/>
      <c r="C54" s="301"/>
      <c r="D54" s="267"/>
      <c r="E54" s="260"/>
      <c r="F54" s="267"/>
      <c r="G54" s="260"/>
      <c r="H54" s="260"/>
      <c r="I54" s="260"/>
      <c r="J54" s="266"/>
      <c r="K54" s="260"/>
      <c r="L54" s="262"/>
      <c r="M54" s="263"/>
      <c r="N54" s="271"/>
      <c r="O54" s="260"/>
      <c r="P54" s="263"/>
    </row>
    <row r="55" spans="1:16" ht="12.75">
      <c r="A55" s="257"/>
      <c r="B55" s="283" t="s">
        <v>136</v>
      </c>
      <c r="C55" s="283" t="s">
        <v>82</v>
      </c>
      <c r="D55" s="261">
        <v>28</v>
      </c>
      <c r="E55" s="259">
        <v>212.10726365428422</v>
      </c>
      <c r="F55" s="258">
        <v>9.39</v>
      </c>
      <c r="G55" s="259">
        <v>470.59432421734294</v>
      </c>
      <c r="H55" s="260">
        <v>125</v>
      </c>
      <c r="I55" s="259">
        <v>359.96648946090556</v>
      </c>
      <c r="J55" s="261"/>
      <c r="K55" s="259">
        <v>0</v>
      </c>
      <c r="L55" s="277">
        <v>2</v>
      </c>
      <c r="M55" s="263" t="s">
        <v>9</v>
      </c>
      <c r="N55" s="310">
        <v>14.8</v>
      </c>
      <c r="O55" s="259">
        <v>313.28235585644967</v>
      </c>
      <c r="P55" s="264">
        <v>1355.9504331889825</v>
      </c>
    </row>
    <row r="56" spans="1:16" ht="12.75">
      <c r="A56" s="257"/>
      <c r="B56" s="283" t="s">
        <v>161</v>
      </c>
      <c r="C56" s="283" t="s">
        <v>82</v>
      </c>
      <c r="D56" s="261">
        <v>22.5</v>
      </c>
      <c r="E56" s="259">
        <v>148.9111948896346</v>
      </c>
      <c r="F56" s="258">
        <v>10.02</v>
      </c>
      <c r="G56" s="259">
        <v>332.5753734507397</v>
      </c>
      <c r="H56" s="260">
        <v>125</v>
      </c>
      <c r="I56" s="259">
        <v>359.96648946090556</v>
      </c>
      <c r="J56" s="261"/>
      <c r="K56" s="259">
        <v>0</v>
      </c>
      <c r="L56" s="277">
        <v>2</v>
      </c>
      <c r="M56" s="263" t="s">
        <v>9</v>
      </c>
      <c r="N56" s="310">
        <v>30.1</v>
      </c>
      <c r="O56" s="259">
        <v>158.1702315656962</v>
      </c>
      <c r="P56" s="264">
        <v>999.623289366976</v>
      </c>
    </row>
    <row r="57" spans="1:16" ht="12.75">
      <c r="A57" s="257"/>
      <c r="B57" s="283" t="s">
        <v>177</v>
      </c>
      <c r="C57" s="283" t="s">
        <v>82</v>
      </c>
      <c r="D57" s="261">
        <v>25</v>
      </c>
      <c r="E57" s="259">
        <v>177.384782398604</v>
      </c>
      <c r="F57" s="258">
        <v>10.4</v>
      </c>
      <c r="G57" s="259">
        <v>259.8127198083887</v>
      </c>
      <c r="H57" s="260"/>
      <c r="I57" s="259">
        <v>0</v>
      </c>
      <c r="J57" s="261">
        <v>322</v>
      </c>
      <c r="K57" s="259">
        <v>146.35767562966475</v>
      </c>
      <c r="L57" s="277">
        <v>2</v>
      </c>
      <c r="M57" s="263" t="s">
        <v>9</v>
      </c>
      <c r="N57" s="310">
        <v>20.5</v>
      </c>
      <c r="O57" s="259">
        <v>249.76395822025745</v>
      </c>
      <c r="P57" s="264">
        <v>833.3191360569149</v>
      </c>
    </row>
    <row r="58" spans="1:16" ht="12.75">
      <c r="A58" s="257"/>
      <c r="B58" s="283" t="s">
        <v>178</v>
      </c>
      <c r="C58" s="283" t="s">
        <v>82</v>
      </c>
      <c r="D58" s="261">
        <v>27</v>
      </c>
      <c r="E58" s="259">
        <v>200.47097707468077</v>
      </c>
      <c r="F58" s="258">
        <v>10.23</v>
      </c>
      <c r="G58" s="259">
        <v>291.3714743093991</v>
      </c>
      <c r="H58" s="260"/>
      <c r="I58" s="259">
        <v>0</v>
      </c>
      <c r="J58" s="261">
        <v>291</v>
      </c>
      <c r="K58" s="259">
        <v>92.6791342650664</v>
      </c>
      <c r="L58" s="277">
        <v>2</v>
      </c>
      <c r="M58" s="263" t="s">
        <v>9</v>
      </c>
      <c r="N58" s="310">
        <v>21.2</v>
      </c>
      <c r="O58" s="259">
        <v>242.42883557719415</v>
      </c>
      <c r="P58" s="264">
        <v>826.9504212263404</v>
      </c>
    </row>
    <row r="59" spans="1:16" ht="12.75">
      <c r="A59" s="257"/>
      <c r="B59" s="283" t="s">
        <v>189</v>
      </c>
      <c r="C59" s="283" t="s">
        <v>82</v>
      </c>
      <c r="D59" s="261">
        <v>16.5</v>
      </c>
      <c r="E59" s="259">
        <v>82.75292708723755</v>
      </c>
      <c r="F59" s="258">
        <v>10.19</v>
      </c>
      <c r="G59" s="259">
        <v>299.03160268242846</v>
      </c>
      <c r="H59" s="260">
        <v>0</v>
      </c>
      <c r="I59" s="259">
        <v>0</v>
      </c>
      <c r="J59" s="261">
        <v>0</v>
      </c>
      <c r="K59" s="259">
        <v>0</v>
      </c>
      <c r="L59" s="277">
        <v>2</v>
      </c>
      <c r="M59" s="263" t="s">
        <v>9</v>
      </c>
      <c r="N59" s="310">
        <v>26.2</v>
      </c>
      <c r="O59" s="259">
        <v>193.02634704145396</v>
      </c>
      <c r="P59" s="264">
        <v>574.8108768111199</v>
      </c>
    </row>
    <row r="60" spans="1:16" ht="12.75">
      <c r="A60" s="257"/>
      <c r="B60" s="283"/>
      <c r="C60" s="283"/>
      <c r="D60" s="258"/>
      <c r="E60" s="259"/>
      <c r="F60" s="258"/>
      <c r="G60" s="259"/>
      <c r="H60" s="260"/>
      <c r="I60" s="259"/>
      <c r="J60" s="261"/>
      <c r="K60" s="259"/>
      <c r="L60" s="262"/>
      <c r="M60" s="263"/>
      <c r="N60" s="270"/>
      <c r="O60" s="259"/>
      <c r="P60" s="263">
        <v>4015.843279839214</v>
      </c>
    </row>
    <row r="61" spans="1:16" ht="12.75">
      <c r="A61" s="255"/>
      <c r="B61" s="301"/>
      <c r="C61" s="301"/>
      <c r="D61" s="267"/>
      <c r="E61" s="260"/>
      <c r="F61" s="267"/>
      <c r="G61" s="260"/>
      <c r="H61" s="260"/>
      <c r="I61" s="260"/>
      <c r="J61" s="266"/>
      <c r="K61" s="260"/>
      <c r="L61" s="262"/>
      <c r="M61" s="263"/>
      <c r="N61" s="271"/>
      <c r="O61" s="260"/>
      <c r="P61" s="263"/>
    </row>
    <row r="62" spans="1:16" ht="12.75">
      <c r="A62" s="257"/>
      <c r="B62" s="283" t="s">
        <v>138</v>
      </c>
      <c r="C62" s="283" t="s">
        <v>88</v>
      </c>
      <c r="D62" s="276">
        <v>28</v>
      </c>
      <c r="E62" s="259">
        <v>212.10726365428422</v>
      </c>
      <c r="F62" s="258">
        <v>9.39</v>
      </c>
      <c r="G62" s="259">
        <v>470.59432421734294</v>
      </c>
      <c r="H62" s="260"/>
      <c r="I62" s="259">
        <v>0</v>
      </c>
      <c r="J62" s="274">
        <v>403</v>
      </c>
      <c r="K62" s="259">
        <v>315.2491304862154</v>
      </c>
      <c r="L62" s="262">
        <v>2</v>
      </c>
      <c r="M62" s="263" t="s">
        <v>9</v>
      </c>
      <c r="N62" s="310">
        <v>12.9</v>
      </c>
      <c r="O62" s="259">
        <v>335.9447570017555</v>
      </c>
      <c r="P62" s="264">
        <v>1333.895475359598</v>
      </c>
    </row>
    <row r="63" spans="1:16" ht="12.75">
      <c r="A63" s="257"/>
      <c r="B63" s="283" t="s">
        <v>142</v>
      </c>
      <c r="C63" s="283" t="s">
        <v>88</v>
      </c>
      <c r="D63" s="258">
        <v>24</v>
      </c>
      <c r="E63" s="259">
        <v>165.9413148587992</v>
      </c>
      <c r="F63" s="258">
        <v>9.38</v>
      </c>
      <c r="G63" s="259">
        <v>472.9564603741029</v>
      </c>
      <c r="H63" s="260">
        <v>115</v>
      </c>
      <c r="I63" s="259">
        <v>266.4571479827842</v>
      </c>
      <c r="J63" s="261"/>
      <c r="K63" s="259">
        <v>0</v>
      </c>
      <c r="L63" s="262">
        <v>2</v>
      </c>
      <c r="M63" s="263" t="s">
        <v>9</v>
      </c>
      <c r="N63" s="310">
        <v>9.8</v>
      </c>
      <c r="O63" s="259">
        <v>374.5056843194384</v>
      </c>
      <c r="P63" s="264">
        <v>1279.8606075351247</v>
      </c>
    </row>
    <row r="64" spans="1:16" ht="12.75">
      <c r="A64" s="257"/>
      <c r="B64" s="283" t="s">
        <v>143</v>
      </c>
      <c r="C64" s="283" t="s">
        <v>88</v>
      </c>
      <c r="D64" s="258">
        <v>18.5</v>
      </c>
      <c r="E64" s="259">
        <v>104.40727838197797</v>
      </c>
      <c r="F64" s="258">
        <v>9.81</v>
      </c>
      <c r="G64" s="259">
        <v>376.2008615272117</v>
      </c>
      <c r="H64" s="260"/>
      <c r="I64" s="259">
        <v>0</v>
      </c>
      <c r="J64" s="261">
        <v>351</v>
      </c>
      <c r="K64" s="259">
        <v>202.49627589719714</v>
      </c>
      <c r="L64" s="262">
        <v>1</v>
      </c>
      <c r="M64" s="263" t="s">
        <v>9</v>
      </c>
      <c r="N64" s="310">
        <v>56.1</v>
      </c>
      <c r="O64" s="259">
        <v>568.1527131533243</v>
      </c>
      <c r="P64" s="264">
        <v>1251.257128959711</v>
      </c>
    </row>
    <row r="65" spans="1:16" ht="12.75">
      <c r="A65" s="257"/>
      <c r="B65" s="283" t="s">
        <v>182</v>
      </c>
      <c r="C65" s="283" t="s">
        <v>88</v>
      </c>
      <c r="D65" s="276">
        <v>20.5</v>
      </c>
      <c r="E65" s="259">
        <v>126.48049609081832</v>
      </c>
      <c r="F65" s="258">
        <v>10.96</v>
      </c>
      <c r="G65" s="259">
        <v>167.49014266285738</v>
      </c>
      <c r="H65" s="260"/>
      <c r="I65" s="259">
        <v>0</v>
      </c>
      <c r="J65" s="261">
        <v>311</v>
      </c>
      <c r="K65" s="259">
        <v>126.50603051154422</v>
      </c>
      <c r="L65" s="262">
        <v>2</v>
      </c>
      <c r="M65" s="263" t="s">
        <v>9</v>
      </c>
      <c r="N65" s="310">
        <v>15.1</v>
      </c>
      <c r="O65" s="259">
        <v>309.77186719141514</v>
      </c>
      <c r="P65" s="264">
        <v>730.2485364566351</v>
      </c>
    </row>
    <row r="66" spans="1:16" ht="12.75">
      <c r="A66" s="257"/>
      <c r="B66" s="283" t="s">
        <v>193</v>
      </c>
      <c r="C66" s="283" t="s">
        <v>88</v>
      </c>
      <c r="D66" s="276">
        <v>18</v>
      </c>
      <c r="E66" s="259">
        <v>98.95153736702161</v>
      </c>
      <c r="F66" s="258">
        <v>11.08</v>
      </c>
      <c r="G66" s="259">
        <v>150.08381943658515</v>
      </c>
      <c r="H66" s="260">
        <v>100</v>
      </c>
      <c r="I66" s="259">
        <v>141.40788884537184</v>
      </c>
      <c r="J66" s="261"/>
      <c r="K66" s="259">
        <v>0</v>
      </c>
      <c r="L66" s="262">
        <v>2</v>
      </c>
      <c r="M66" s="263" t="s">
        <v>9</v>
      </c>
      <c r="N66" s="310">
        <v>35</v>
      </c>
      <c r="O66" s="259">
        <v>119.01478232531778</v>
      </c>
      <c r="P66" s="264">
        <v>509.45802797429644</v>
      </c>
    </row>
    <row r="67" spans="1:16" ht="12.75">
      <c r="A67" s="255"/>
      <c r="B67" s="283"/>
      <c r="C67" s="283"/>
      <c r="D67" s="267"/>
      <c r="E67" s="260"/>
      <c r="F67" s="267"/>
      <c r="G67" s="260"/>
      <c r="H67" s="260"/>
      <c r="I67" s="260"/>
      <c r="J67" s="266"/>
      <c r="K67" s="260"/>
      <c r="L67" s="262"/>
      <c r="M67" s="263"/>
      <c r="N67" s="271"/>
      <c r="O67" s="260"/>
      <c r="P67" s="263">
        <v>4595.261748311068</v>
      </c>
    </row>
    <row r="68" spans="1:16" ht="12.75">
      <c r="A68" s="255"/>
      <c r="B68" s="301"/>
      <c r="C68" s="301"/>
      <c r="D68" s="267"/>
      <c r="E68" s="260"/>
      <c r="F68" s="267"/>
      <c r="G68" s="260"/>
      <c r="H68" s="260"/>
      <c r="I68" s="260"/>
      <c r="J68" s="266"/>
      <c r="K68" s="260"/>
      <c r="L68" s="262"/>
      <c r="M68" s="263"/>
      <c r="N68" s="311"/>
      <c r="O68" s="260"/>
      <c r="P68" s="263"/>
    </row>
    <row r="69" spans="1:16" ht="12.75">
      <c r="A69" s="257"/>
      <c r="B69" s="283" t="s">
        <v>141</v>
      </c>
      <c r="C69" s="283" t="s">
        <v>94</v>
      </c>
      <c r="D69" s="274">
        <v>26</v>
      </c>
      <c r="E69" s="259">
        <v>188.8957999722035</v>
      </c>
      <c r="F69" s="258">
        <v>9.46</v>
      </c>
      <c r="G69" s="259">
        <v>454.2077641620967</v>
      </c>
      <c r="H69" s="274"/>
      <c r="I69" s="259">
        <v>0</v>
      </c>
      <c r="J69" s="261">
        <v>368</v>
      </c>
      <c r="K69" s="259">
        <v>237.7522218924667</v>
      </c>
      <c r="L69" s="262">
        <v>2</v>
      </c>
      <c r="M69" s="263" t="s">
        <v>9</v>
      </c>
      <c r="N69" s="310">
        <v>6.5</v>
      </c>
      <c r="O69" s="259">
        <v>417.7014433886412</v>
      </c>
      <c r="P69" s="264">
        <v>1298.557229415408</v>
      </c>
    </row>
    <row r="70" spans="1:16" ht="12.75">
      <c r="A70" s="257"/>
      <c r="B70" s="283" t="s">
        <v>157</v>
      </c>
      <c r="C70" s="283" t="s">
        <v>94</v>
      </c>
      <c r="D70" s="261">
        <v>22</v>
      </c>
      <c r="E70" s="259">
        <v>143.27268019309415</v>
      </c>
      <c r="F70" s="258">
        <v>9.66</v>
      </c>
      <c r="G70" s="259">
        <v>408.8271735528198</v>
      </c>
      <c r="H70" s="260">
        <v>115</v>
      </c>
      <c r="I70" s="259">
        <v>266.4571479827842</v>
      </c>
      <c r="J70" s="274"/>
      <c r="K70" s="259">
        <v>0</v>
      </c>
      <c r="L70" s="262">
        <v>2</v>
      </c>
      <c r="M70" s="263" t="s">
        <v>9</v>
      </c>
      <c r="N70" s="310">
        <v>22.5</v>
      </c>
      <c r="O70" s="259">
        <v>229.07839743441994</v>
      </c>
      <c r="P70" s="264">
        <v>1047.635399163118</v>
      </c>
    </row>
    <row r="71" spans="1:16" ht="12.75">
      <c r="A71" s="257"/>
      <c r="B71" s="283" t="s">
        <v>162</v>
      </c>
      <c r="C71" s="283" t="s">
        <v>94</v>
      </c>
      <c r="D71" s="261">
        <v>26</v>
      </c>
      <c r="E71" s="259">
        <v>188.8957999722035</v>
      </c>
      <c r="F71" s="258">
        <v>9.88</v>
      </c>
      <c r="G71" s="259">
        <v>361.3919418378202</v>
      </c>
      <c r="H71" s="260"/>
      <c r="I71" s="259">
        <v>0</v>
      </c>
      <c r="J71" s="274">
        <v>327</v>
      </c>
      <c r="K71" s="259">
        <v>155.65395379219055</v>
      </c>
      <c r="L71" s="262">
        <v>2</v>
      </c>
      <c r="M71" s="263" t="s">
        <v>9</v>
      </c>
      <c r="N71" s="310">
        <v>18.3</v>
      </c>
      <c r="O71" s="259">
        <v>273.48195966519415</v>
      </c>
      <c r="P71" s="264">
        <v>979.4236552674084</v>
      </c>
    </row>
    <row r="72" spans="1:16" ht="12.75">
      <c r="A72" s="257"/>
      <c r="B72" s="283" t="s">
        <v>179</v>
      </c>
      <c r="C72" s="283" t="s">
        <v>94</v>
      </c>
      <c r="D72" s="276">
        <v>26</v>
      </c>
      <c r="E72" s="259">
        <v>188.8957999722035</v>
      </c>
      <c r="F72" s="258">
        <v>10.34</v>
      </c>
      <c r="G72" s="259">
        <v>270.76617614823914</v>
      </c>
      <c r="H72" s="274"/>
      <c r="I72" s="259">
        <v>0</v>
      </c>
      <c r="J72" s="261">
        <v>329</v>
      </c>
      <c r="K72" s="259">
        <v>159.41871613224075</v>
      </c>
      <c r="L72" s="262">
        <v>2</v>
      </c>
      <c r="M72" s="263" t="s">
        <v>9</v>
      </c>
      <c r="N72" s="310">
        <v>26.3</v>
      </c>
      <c r="O72" s="259">
        <v>192.0921254801908</v>
      </c>
      <c r="P72" s="264">
        <v>811.1728177328743</v>
      </c>
    </row>
    <row r="73" spans="1:16" ht="12.75">
      <c r="A73" s="257"/>
      <c r="B73" s="283" t="s">
        <v>183</v>
      </c>
      <c r="C73" s="283" t="s">
        <v>94</v>
      </c>
      <c r="D73" s="261">
        <v>16.5</v>
      </c>
      <c r="E73" s="259">
        <v>82.75292708723755</v>
      </c>
      <c r="F73" s="258">
        <v>10.48</v>
      </c>
      <c r="G73" s="259">
        <v>245.52381761662048</v>
      </c>
      <c r="H73" s="260">
        <v>115</v>
      </c>
      <c r="I73" s="259">
        <v>266.4571479827842</v>
      </c>
      <c r="J73" s="274"/>
      <c r="K73" s="259">
        <v>0</v>
      </c>
      <c r="L73" s="262">
        <v>2</v>
      </c>
      <c r="M73" s="263" t="s">
        <v>9</v>
      </c>
      <c r="N73" s="310">
        <v>32.9</v>
      </c>
      <c r="O73" s="259">
        <v>135.15820291141608</v>
      </c>
      <c r="P73" s="264">
        <v>729.8920955980583</v>
      </c>
    </row>
    <row r="74" spans="1:16" ht="12.75">
      <c r="A74" s="257"/>
      <c r="B74" s="283"/>
      <c r="C74" s="283"/>
      <c r="D74" s="258"/>
      <c r="E74" s="259"/>
      <c r="F74" s="258"/>
      <c r="G74" s="259"/>
      <c r="H74" s="260"/>
      <c r="I74" s="259"/>
      <c r="J74" s="261"/>
      <c r="K74" s="259"/>
      <c r="L74" s="262"/>
      <c r="M74" s="263"/>
      <c r="N74" s="270"/>
      <c r="O74" s="259"/>
      <c r="P74" s="263">
        <v>4136.789101578809</v>
      </c>
    </row>
    <row r="75" spans="1:16" ht="12.75">
      <c r="A75" s="255"/>
      <c r="B75" s="301"/>
      <c r="C75" s="301"/>
      <c r="D75" s="267"/>
      <c r="E75" s="260"/>
      <c r="F75" s="267"/>
      <c r="G75" s="260"/>
      <c r="H75" s="260"/>
      <c r="I75" s="260"/>
      <c r="J75" s="266"/>
      <c r="K75" s="260"/>
      <c r="L75" s="262"/>
      <c r="M75" s="263"/>
      <c r="N75" s="271"/>
      <c r="O75" s="260"/>
      <c r="P75" s="263"/>
    </row>
    <row r="76" spans="1:16" ht="12.75">
      <c r="A76" s="257"/>
      <c r="B76" s="283" t="s">
        <v>132</v>
      </c>
      <c r="C76" s="283" t="s">
        <v>100</v>
      </c>
      <c r="D76" s="276">
        <v>22.5</v>
      </c>
      <c r="E76" s="259">
        <v>148.9111948896346</v>
      </c>
      <c r="F76" s="258">
        <v>8.9</v>
      </c>
      <c r="G76" s="259">
        <v>592.5123815699454</v>
      </c>
      <c r="H76" s="274">
        <v>135</v>
      </c>
      <c r="I76" s="259">
        <v>460.25486980754636</v>
      </c>
      <c r="J76" s="261"/>
      <c r="K76" s="259">
        <v>0</v>
      </c>
      <c r="L76" s="262">
        <v>1</v>
      </c>
      <c r="M76" s="263" t="s">
        <v>9</v>
      </c>
      <c r="N76" s="310">
        <v>54.9</v>
      </c>
      <c r="O76" s="259">
        <v>586.898259447895</v>
      </c>
      <c r="P76" s="264">
        <v>1788.5767057150215</v>
      </c>
    </row>
    <row r="77" spans="1:16" ht="12.75">
      <c r="A77" s="257"/>
      <c r="B77" s="283" t="s">
        <v>146</v>
      </c>
      <c r="C77" s="283" t="s">
        <v>100</v>
      </c>
      <c r="D77" s="276">
        <v>40.5</v>
      </c>
      <c r="E77" s="259">
        <v>361.8213944993947</v>
      </c>
      <c r="F77" s="258">
        <v>9.83</v>
      </c>
      <c r="G77" s="259">
        <v>371.9425926827823</v>
      </c>
      <c r="H77" s="260"/>
      <c r="I77" s="259">
        <v>0</v>
      </c>
      <c r="J77" s="274">
        <v>350</v>
      </c>
      <c r="K77" s="259">
        <v>200.47426135105638</v>
      </c>
      <c r="L77" s="262">
        <v>2</v>
      </c>
      <c r="M77" s="263" t="s">
        <v>9</v>
      </c>
      <c r="N77" s="310">
        <v>22.2</v>
      </c>
      <c r="O77" s="259">
        <v>232.12784175782852</v>
      </c>
      <c r="P77" s="264">
        <v>1166.366090291062</v>
      </c>
    </row>
    <row r="78" spans="1:16" ht="12.75">
      <c r="A78" s="257"/>
      <c r="B78" s="283" t="s">
        <v>148</v>
      </c>
      <c r="C78" s="283" t="s">
        <v>100</v>
      </c>
      <c r="D78" s="276">
        <v>20.5</v>
      </c>
      <c r="E78" s="259">
        <v>126.48049609081832</v>
      </c>
      <c r="F78" s="258">
        <v>9.71</v>
      </c>
      <c r="G78" s="259">
        <v>397.8168962641468</v>
      </c>
      <c r="H78" s="274"/>
      <c r="I78" s="259">
        <v>0</v>
      </c>
      <c r="J78" s="261">
        <v>362</v>
      </c>
      <c r="K78" s="259">
        <v>225.12179901771938</v>
      </c>
      <c r="L78" s="262">
        <v>2</v>
      </c>
      <c r="M78" s="263" t="s">
        <v>9</v>
      </c>
      <c r="N78" s="310">
        <v>7.4</v>
      </c>
      <c r="O78" s="259">
        <v>405.70206346039447</v>
      </c>
      <c r="P78" s="264">
        <v>1155.121254833079</v>
      </c>
    </row>
    <row r="79" spans="1:16" ht="12.75">
      <c r="A79" s="257"/>
      <c r="B79" s="283" t="s">
        <v>155</v>
      </c>
      <c r="C79" s="283" t="s">
        <v>100</v>
      </c>
      <c r="D79" s="276">
        <v>20.5</v>
      </c>
      <c r="E79" s="259">
        <v>126.48049609081832</v>
      </c>
      <c r="F79" s="258">
        <v>10.12</v>
      </c>
      <c r="G79" s="259">
        <v>312.65044581862804</v>
      </c>
      <c r="H79" s="274">
        <v>115</v>
      </c>
      <c r="I79" s="259">
        <v>266.4571479827842</v>
      </c>
      <c r="J79" s="261"/>
      <c r="K79" s="259">
        <v>0</v>
      </c>
      <c r="L79" s="262">
        <v>2</v>
      </c>
      <c r="M79" s="263" t="s">
        <v>9</v>
      </c>
      <c r="N79" s="310">
        <v>11.8</v>
      </c>
      <c r="O79" s="259">
        <v>349.40315038857807</v>
      </c>
      <c r="P79" s="264">
        <v>1054.9912402808086</v>
      </c>
    </row>
    <row r="80" spans="1:16" ht="12.75">
      <c r="A80" s="257"/>
      <c r="B80" s="283" t="s">
        <v>200</v>
      </c>
      <c r="C80" s="283" t="s">
        <v>100</v>
      </c>
      <c r="D80" s="276">
        <v>23.5</v>
      </c>
      <c r="E80" s="259">
        <v>160.24607984547828</v>
      </c>
      <c r="F80" s="258">
        <v>16.06</v>
      </c>
      <c r="G80" s="259">
        <v>0</v>
      </c>
      <c r="H80" s="260">
        <v>0</v>
      </c>
      <c r="I80" s="259">
        <v>0</v>
      </c>
      <c r="J80" s="274"/>
      <c r="K80" s="259">
        <v>0</v>
      </c>
      <c r="L80" s="262">
        <v>0</v>
      </c>
      <c r="M80" s="263" t="s">
        <v>9</v>
      </c>
      <c r="N80" s="310">
        <v>0</v>
      </c>
      <c r="O80" s="259">
        <v>0</v>
      </c>
      <c r="P80" s="264">
        <v>160.24607984547828</v>
      </c>
    </row>
    <row r="81" spans="1:17" ht="12.75">
      <c r="A81" s="257"/>
      <c r="B81" s="283"/>
      <c r="C81" s="283"/>
      <c r="D81" s="258"/>
      <c r="E81" s="259"/>
      <c r="F81" s="258"/>
      <c r="G81" s="259"/>
      <c r="H81" s="260"/>
      <c r="I81" s="259"/>
      <c r="J81" s="261"/>
      <c r="K81" s="259"/>
      <c r="L81" s="262"/>
      <c r="M81" s="263"/>
      <c r="N81" s="270"/>
      <c r="O81" s="259"/>
      <c r="P81" s="263">
        <v>5165.055291119971</v>
      </c>
      <c r="Q81" s="303"/>
    </row>
    <row r="82" spans="1:17" ht="12.75">
      <c r="A82" s="255"/>
      <c r="B82" s="301"/>
      <c r="C82" s="301"/>
      <c r="D82" s="267"/>
      <c r="E82" s="260"/>
      <c r="F82" s="267"/>
      <c r="G82" s="260"/>
      <c r="H82" s="260"/>
      <c r="I82" s="260"/>
      <c r="J82" s="266"/>
      <c r="K82" s="260"/>
      <c r="L82" s="262"/>
      <c r="M82" s="263"/>
      <c r="N82" s="271"/>
      <c r="O82" s="260"/>
      <c r="P82" s="263"/>
      <c r="Q82" s="255"/>
    </row>
    <row r="83" spans="1:17" ht="12.75">
      <c r="A83" s="257"/>
      <c r="B83" s="283" t="s">
        <v>139</v>
      </c>
      <c r="C83" s="283" t="s">
        <v>106</v>
      </c>
      <c r="D83" s="276">
        <v>30</v>
      </c>
      <c r="E83" s="259">
        <v>235.55237906447334</v>
      </c>
      <c r="F83" s="258">
        <v>9.61</v>
      </c>
      <c r="G83" s="259">
        <v>419.9717744211627</v>
      </c>
      <c r="H83" s="260"/>
      <c r="I83" s="259">
        <v>0</v>
      </c>
      <c r="J83" s="274">
        <v>375</v>
      </c>
      <c r="K83" s="259">
        <v>252.73794679468608</v>
      </c>
      <c r="L83" s="262">
        <v>2</v>
      </c>
      <c r="M83" s="263" t="s">
        <v>9</v>
      </c>
      <c r="N83" s="310">
        <v>7.1</v>
      </c>
      <c r="O83" s="259">
        <v>409.68366458233737</v>
      </c>
      <c r="P83" s="264">
        <v>1317.9457648626594</v>
      </c>
      <c r="Q83" s="255"/>
    </row>
    <row r="84" spans="1:17" ht="12.75">
      <c r="A84" s="257"/>
      <c r="B84" s="283" t="s">
        <v>140</v>
      </c>
      <c r="C84" s="283" t="s">
        <v>106</v>
      </c>
      <c r="D84" s="258">
        <v>30</v>
      </c>
      <c r="E84" s="259">
        <v>235.55237906447334</v>
      </c>
      <c r="F84" s="258">
        <v>9.47</v>
      </c>
      <c r="G84" s="259">
        <v>451.88805984509804</v>
      </c>
      <c r="H84" s="260">
        <v>120</v>
      </c>
      <c r="I84" s="259">
        <v>312.306465579754</v>
      </c>
      <c r="J84" s="261"/>
      <c r="K84" s="259">
        <v>0</v>
      </c>
      <c r="L84" s="262">
        <v>2</v>
      </c>
      <c r="M84" s="263" t="s">
        <v>9</v>
      </c>
      <c r="N84" s="310">
        <v>15.8</v>
      </c>
      <c r="O84" s="259">
        <v>301.6527861677931</v>
      </c>
      <c r="P84" s="264">
        <v>1301.3996906571185</v>
      </c>
      <c r="Q84" s="255"/>
    </row>
    <row r="85" spans="1:17" ht="12.75">
      <c r="A85" s="257"/>
      <c r="B85" s="283" t="s">
        <v>150</v>
      </c>
      <c r="C85" s="283" t="s">
        <v>106</v>
      </c>
      <c r="D85" s="276">
        <v>18</v>
      </c>
      <c r="E85" s="259">
        <v>98.95153736702161</v>
      </c>
      <c r="F85" s="258">
        <v>9.99</v>
      </c>
      <c r="G85" s="259">
        <v>338.6600798762415</v>
      </c>
      <c r="H85" s="260">
        <v>115</v>
      </c>
      <c r="I85" s="259">
        <v>266.4571479827842</v>
      </c>
      <c r="J85" s="261"/>
      <c r="K85" s="259">
        <v>0</v>
      </c>
      <c r="L85" s="262">
        <v>2</v>
      </c>
      <c r="M85" s="263" t="s">
        <v>9</v>
      </c>
      <c r="N85" s="310">
        <v>8.6</v>
      </c>
      <c r="O85" s="259">
        <v>389.9578463814561</v>
      </c>
      <c r="P85" s="264">
        <v>1094.0266116075036</v>
      </c>
      <c r="Q85" s="255"/>
    </row>
    <row r="86" spans="1:17" ht="12.75">
      <c r="A86" s="257"/>
      <c r="B86" s="283" t="s">
        <v>168</v>
      </c>
      <c r="C86" s="283" t="s">
        <v>106</v>
      </c>
      <c r="D86" s="276">
        <v>16</v>
      </c>
      <c r="E86" s="259">
        <v>77.41436071112832</v>
      </c>
      <c r="F86" s="258">
        <v>10.11</v>
      </c>
      <c r="G86" s="259">
        <v>314.61812958668116</v>
      </c>
      <c r="H86" s="260"/>
      <c r="I86" s="259">
        <v>0</v>
      </c>
      <c r="J86" s="261">
        <v>352</v>
      </c>
      <c r="K86" s="259">
        <v>204.5241786560742</v>
      </c>
      <c r="L86" s="262">
        <v>2</v>
      </c>
      <c r="M86" s="263" t="s">
        <v>9</v>
      </c>
      <c r="N86" s="310">
        <v>17.3</v>
      </c>
      <c r="O86" s="259">
        <v>284.5951537240552</v>
      </c>
      <c r="P86" s="264">
        <v>881.1518226779389</v>
      </c>
      <c r="Q86" s="255"/>
    </row>
    <row r="87" spans="1:17" ht="12.75">
      <c r="A87" s="257"/>
      <c r="B87" s="283" t="s">
        <v>186</v>
      </c>
      <c r="C87" s="283" t="s">
        <v>106</v>
      </c>
      <c r="D87" s="276">
        <v>27</v>
      </c>
      <c r="E87" s="259">
        <v>200.47097707468077</v>
      </c>
      <c r="F87" s="258">
        <v>10.76</v>
      </c>
      <c r="G87" s="259">
        <v>198.38442024154244</v>
      </c>
      <c r="H87" s="260"/>
      <c r="I87" s="259">
        <v>0</v>
      </c>
      <c r="J87" s="274">
        <v>302</v>
      </c>
      <c r="K87" s="259">
        <v>110.90699242062513</v>
      </c>
      <c r="L87" s="262">
        <v>2</v>
      </c>
      <c r="M87" s="263" t="s">
        <v>9</v>
      </c>
      <c r="N87" s="310">
        <v>29.9</v>
      </c>
      <c r="O87" s="259">
        <v>159.87859634560394</v>
      </c>
      <c r="P87" s="264">
        <v>669.6409860824523</v>
      </c>
      <c r="Q87" s="255"/>
    </row>
    <row r="88" spans="1:17" ht="12.75">
      <c r="A88" s="312"/>
      <c r="B88" s="283"/>
      <c r="C88" s="283"/>
      <c r="D88" s="258"/>
      <c r="E88" s="259"/>
      <c r="F88" s="258"/>
      <c r="G88" s="259"/>
      <c r="H88" s="260"/>
      <c r="I88" s="259"/>
      <c r="J88" s="261"/>
      <c r="K88" s="259"/>
      <c r="L88" s="262"/>
      <c r="M88" s="263"/>
      <c r="N88" s="275"/>
      <c r="O88" s="259"/>
      <c r="P88" s="263">
        <v>4594.52388980522</v>
      </c>
      <c r="Q88" s="255"/>
    </row>
    <row r="89" spans="1:17" ht="12.75">
      <c r="A89" s="255"/>
      <c r="B89" s="301"/>
      <c r="C89" s="301"/>
      <c r="D89" s="267"/>
      <c r="E89" s="260"/>
      <c r="F89" s="267"/>
      <c r="G89" s="260"/>
      <c r="H89" s="260"/>
      <c r="I89" s="260"/>
      <c r="J89" s="266"/>
      <c r="K89" s="260"/>
      <c r="L89" s="262"/>
      <c r="M89" s="263"/>
      <c r="N89" s="284"/>
      <c r="O89" s="260"/>
      <c r="P89" s="263"/>
      <c r="Q89" s="255"/>
    </row>
    <row r="90" spans="1:17" ht="12.75">
      <c r="A90" s="257"/>
      <c r="B90" s="283" t="s">
        <v>134</v>
      </c>
      <c r="C90" s="283" t="s">
        <v>112</v>
      </c>
      <c r="D90" s="276">
        <v>38</v>
      </c>
      <c r="E90" s="259">
        <v>331.3263118848439</v>
      </c>
      <c r="F90" s="258">
        <v>9.52</v>
      </c>
      <c r="G90" s="259">
        <v>440.36934678025904</v>
      </c>
      <c r="H90" s="260"/>
      <c r="I90" s="259">
        <v>0</v>
      </c>
      <c r="J90" s="261">
        <v>351</v>
      </c>
      <c r="K90" s="259">
        <v>202.49627589719714</v>
      </c>
      <c r="L90" s="277">
        <v>2</v>
      </c>
      <c r="M90" s="263" t="s">
        <v>9</v>
      </c>
      <c r="N90" s="310">
        <v>6.9</v>
      </c>
      <c r="O90" s="259">
        <v>412.3481748878659</v>
      </c>
      <c r="P90" s="264">
        <v>1386.540109450166</v>
      </c>
      <c r="Q90" s="255"/>
    </row>
    <row r="91" spans="1:17" ht="12.75">
      <c r="A91" s="257"/>
      <c r="B91" s="283" t="s">
        <v>135</v>
      </c>
      <c r="C91" s="283" t="s">
        <v>112</v>
      </c>
      <c r="D91" s="258">
        <v>41</v>
      </c>
      <c r="E91" s="259">
        <v>367.94921431044673</v>
      </c>
      <c r="F91" s="258">
        <v>9.75</v>
      </c>
      <c r="G91" s="259">
        <v>389.1056462429363</v>
      </c>
      <c r="H91" s="260">
        <v>120</v>
      </c>
      <c r="I91" s="259">
        <v>312.306465579754</v>
      </c>
      <c r="J91" s="261"/>
      <c r="K91" s="259">
        <v>0</v>
      </c>
      <c r="L91" s="277">
        <v>2</v>
      </c>
      <c r="M91" s="263" t="s">
        <v>9</v>
      </c>
      <c r="N91" s="310">
        <v>15.3</v>
      </c>
      <c r="O91" s="259">
        <v>307.44183144683603</v>
      </c>
      <c r="P91" s="264">
        <v>1376.803157579973</v>
      </c>
      <c r="Q91" s="255"/>
    </row>
    <row r="92" spans="1:17" ht="12.75">
      <c r="A92" s="257"/>
      <c r="B92" s="283" t="s">
        <v>165</v>
      </c>
      <c r="C92" s="283" t="s">
        <v>112</v>
      </c>
      <c r="D92" s="267">
        <v>30</v>
      </c>
      <c r="E92" s="259">
        <v>235.55237906447334</v>
      </c>
      <c r="F92" s="258">
        <v>9.92</v>
      </c>
      <c r="G92" s="259">
        <v>353.0493744387448</v>
      </c>
      <c r="H92" s="260">
        <v>105</v>
      </c>
      <c r="I92" s="259">
        <v>180.80480093510224</v>
      </c>
      <c r="J92" s="261"/>
      <c r="K92" s="259">
        <v>0</v>
      </c>
      <c r="L92" s="277">
        <v>2</v>
      </c>
      <c r="M92" s="263" t="s">
        <v>9</v>
      </c>
      <c r="N92" s="310">
        <v>27.6</v>
      </c>
      <c r="O92" s="259">
        <v>180.140581321353</v>
      </c>
      <c r="P92" s="264">
        <v>949.5471357596733</v>
      </c>
      <c r="Q92" s="255"/>
    </row>
    <row r="93" spans="1:17" ht="12.75">
      <c r="A93" s="257"/>
      <c r="B93" s="283" t="s">
        <v>195</v>
      </c>
      <c r="C93" s="283" t="s">
        <v>112</v>
      </c>
      <c r="D93" s="276">
        <v>23</v>
      </c>
      <c r="E93" s="259">
        <v>154.56918997638655</v>
      </c>
      <c r="F93" s="258">
        <v>70.76</v>
      </c>
      <c r="G93" s="259">
        <v>0</v>
      </c>
      <c r="H93" s="260"/>
      <c r="I93" s="259">
        <v>0</v>
      </c>
      <c r="J93" s="261">
        <v>300</v>
      </c>
      <c r="K93" s="259">
        <v>107.5226674649395</v>
      </c>
      <c r="L93" s="277">
        <v>2</v>
      </c>
      <c r="M93" s="263" t="s">
        <v>9</v>
      </c>
      <c r="N93" s="310">
        <v>26.6</v>
      </c>
      <c r="O93" s="259">
        <v>189.30219492991904</v>
      </c>
      <c r="P93" s="264">
        <v>451.3940523712451</v>
      </c>
      <c r="Q93" s="255"/>
    </row>
    <row r="94" spans="1:17" ht="12.75">
      <c r="A94" s="255"/>
      <c r="B94" s="283" t="s">
        <v>198</v>
      </c>
      <c r="C94" s="283" t="s">
        <v>112</v>
      </c>
      <c r="D94" s="274">
        <v>14</v>
      </c>
      <c r="E94" s="259">
        <v>56.41426333782805</v>
      </c>
      <c r="F94" s="258">
        <v>11.49</v>
      </c>
      <c r="G94" s="259">
        <v>97.16434425697825</v>
      </c>
      <c r="H94" s="260"/>
      <c r="I94" s="259">
        <v>0</v>
      </c>
      <c r="J94" s="261">
        <v>255</v>
      </c>
      <c r="K94" s="259">
        <v>40.462036368640476</v>
      </c>
      <c r="L94" s="277">
        <v>2</v>
      </c>
      <c r="M94" s="263" t="s">
        <v>9</v>
      </c>
      <c r="N94" s="310">
        <v>57.1</v>
      </c>
      <c r="O94" s="259">
        <v>9.68616536972618</v>
      </c>
      <c r="P94" s="264">
        <v>203.72680933317295</v>
      </c>
      <c r="Q94" s="255"/>
    </row>
    <row r="95" spans="1:17" ht="12.75">
      <c r="A95" s="255"/>
      <c r="B95" s="283"/>
      <c r="C95" s="283"/>
      <c r="D95" s="267"/>
      <c r="E95" s="260"/>
      <c r="F95" s="267"/>
      <c r="G95" s="260"/>
      <c r="H95" s="260"/>
      <c r="I95" s="260"/>
      <c r="J95" s="266"/>
      <c r="K95" s="260"/>
      <c r="L95" s="262"/>
      <c r="M95" s="263"/>
      <c r="N95" s="271"/>
      <c r="O95" s="260"/>
      <c r="P95" s="263">
        <v>4164.284455161058</v>
      </c>
      <c r="Q95" s="255"/>
    </row>
    <row r="96" spans="1:17" ht="12.75">
      <c r="A96" s="255"/>
      <c r="B96" s="304"/>
      <c r="C96" s="304"/>
      <c r="D96" s="278"/>
      <c r="E96" s="279"/>
      <c r="F96" s="278"/>
      <c r="G96" s="279"/>
      <c r="H96" s="279"/>
      <c r="I96" s="279"/>
      <c r="J96" s="256"/>
      <c r="K96" s="279"/>
      <c r="L96" s="313"/>
      <c r="M96" s="280"/>
      <c r="N96" s="314"/>
      <c r="O96" s="279"/>
      <c r="P96" s="280"/>
      <c r="Q96" s="255"/>
    </row>
    <row r="97" spans="1:16" ht="12.75">
      <c r="A97" s="257"/>
      <c r="B97" s="283" t="s">
        <v>147</v>
      </c>
      <c r="C97" s="283" t="s">
        <v>118</v>
      </c>
      <c r="D97" s="276">
        <v>37</v>
      </c>
      <c r="E97" s="259">
        <v>319.1981339145609</v>
      </c>
      <c r="F97" s="258">
        <v>10.26</v>
      </c>
      <c r="G97" s="259">
        <v>285.6848223698387</v>
      </c>
      <c r="H97" s="274">
        <v>120</v>
      </c>
      <c r="I97" s="259">
        <v>312.306465579754</v>
      </c>
      <c r="J97" s="261"/>
      <c r="K97" s="259">
        <v>0</v>
      </c>
      <c r="L97" s="262">
        <v>2</v>
      </c>
      <c r="M97" s="263" t="s">
        <v>9</v>
      </c>
      <c r="N97" s="315">
        <v>20.7</v>
      </c>
      <c r="O97" s="259">
        <v>247.65776714765485</v>
      </c>
      <c r="P97" s="264">
        <v>1164.8471890118085</v>
      </c>
    </row>
    <row r="98" spans="1:16" ht="12.75">
      <c r="A98" s="257"/>
      <c r="B98" s="283" t="s">
        <v>149</v>
      </c>
      <c r="C98" s="283" t="s">
        <v>118</v>
      </c>
      <c r="D98" s="276">
        <v>37.5</v>
      </c>
      <c r="E98" s="259">
        <v>325.25708360869504</v>
      </c>
      <c r="F98" s="258">
        <v>9.46</v>
      </c>
      <c r="G98" s="259">
        <v>454.2077641620967</v>
      </c>
      <c r="H98" s="274"/>
      <c r="I98" s="259">
        <v>0</v>
      </c>
      <c r="J98" s="261">
        <v>339</v>
      </c>
      <c r="K98" s="259">
        <v>178.62801954058057</v>
      </c>
      <c r="L98" s="262">
        <v>2</v>
      </c>
      <c r="M98" s="263" t="s">
        <v>9</v>
      </c>
      <c r="N98" s="310">
        <v>25.8</v>
      </c>
      <c r="O98" s="259">
        <v>196.78443933458985</v>
      </c>
      <c r="P98" s="264">
        <v>1154.877306645962</v>
      </c>
    </row>
    <row r="99" spans="1:16" ht="12.75">
      <c r="A99" s="257"/>
      <c r="B99" s="283" t="s">
        <v>164</v>
      </c>
      <c r="C99" s="283" t="s">
        <v>118</v>
      </c>
      <c r="D99" s="276">
        <v>19</v>
      </c>
      <c r="E99" s="259">
        <v>109.88907045106879</v>
      </c>
      <c r="F99" s="258">
        <v>10.31</v>
      </c>
      <c r="G99" s="259">
        <v>276.31869952573487</v>
      </c>
      <c r="H99" s="260">
        <v>110</v>
      </c>
      <c r="I99" s="259">
        <v>222.5636477175478</v>
      </c>
      <c r="J99" s="274"/>
      <c r="K99" s="259">
        <v>0</v>
      </c>
      <c r="L99" s="262">
        <v>2</v>
      </c>
      <c r="M99" s="263" t="s">
        <v>9</v>
      </c>
      <c r="N99" s="310">
        <v>12.1</v>
      </c>
      <c r="O99" s="259">
        <v>345.7081445218316</v>
      </c>
      <c r="P99" s="264">
        <v>954.4795622161831</v>
      </c>
    </row>
    <row r="100" spans="1:16" ht="12.75">
      <c r="A100" s="257"/>
      <c r="B100" s="283" t="s">
        <v>166</v>
      </c>
      <c r="C100" s="283" t="s">
        <v>118</v>
      </c>
      <c r="D100" s="276">
        <v>22.5</v>
      </c>
      <c r="E100" s="259">
        <v>148.9111948896346</v>
      </c>
      <c r="F100" s="258">
        <v>9.86</v>
      </c>
      <c r="G100" s="259">
        <v>365.59589646111516</v>
      </c>
      <c r="H100" s="260"/>
      <c r="I100" s="259">
        <v>0</v>
      </c>
      <c r="J100" s="274">
        <v>322</v>
      </c>
      <c r="K100" s="259">
        <v>146.35767562966475</v>
      </c>
      <c r="L100" s="262">
        <v>2</v>
      </c>
      <c r="M100" s="263" t="s">
        <v>9</v>
      </c>
      <c r="N100" s="310">
        <v>21.5</v>
      </c>
      <c r="O100" s="259">
        <v>239.31655960566627</v>
      </c>
      <c r="P100" s="264">
        <v>900.1813265860808</v>
      </c>
    </row>
    <row r="101" spans="1:16" ht="12.75">
      <c r="A101" s="257"/>
      <c r="B101" s="283"/>
      <c r="C101" s="283"/>
      <c r="D101" s="276"/>
      <c r="E101" s="259">
        <v>0</v>
      </c>
      <c r="F101" s="258"/>
      <c r="G101" s="259">
        <v>0</v>
      </c>
      <c r="H101" s="274"/>
      <c r="I101" s="259">
        <v>0</v>
      </c>
      <c r="J101" s="261"/>
      <c r="K101" s="259">
        <v>0</v>
      </c>
      <c r="L101" s="262"/>
      <c r="M101" s="263" t="s">
        <v>9</v>
      </c>
      <c r="N101" s="310"/>
      <c r="O101" s="259">
        <v>0</v>
      </c>
      <c r="P101" s="264">
        <v>0</v>
      </c>
    </row>
    <row r="102" spans="1:16" ht="12.75">
      <c r="A102" s="257"/>
      <c r="B102" s="283"/>
      <c r="C102" s="283"/>
      <c r="D102" s="258"/>
      <c r="E102" s="259"/>
      <c r="F102" s="258"/>
      <c r="G102" s="259"/>
      <c r="H102" s="260"/>
      <c r="I102" s="259"/>
      <c r="J102" s="261"/>
      <c r="K102" s="259"/>
      <c r="L102" s="262"/>
      <c r="M102" s="263"/>
      <c r="N102" s="270"/>
      <c r="O102" s="259"/>
      <c r="P102" s="263">
        <v>4174.385384460034</v>
      </c>
    </row>
    <row r="103" spans="1:16" ht="12.75">
      <c r="A103" s="255"/>
      <c r="B103" s="300"/>
      <c r="C103" s="300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</row>
    <row r="104" spans="1:16" ht="13.5" thickBot="1">
      <c r="A104" s="255"/>
      <c r="B104" s="325" t="s">
        <v>129</v>
      </c>
      <c r="C104" s="325" t="s">
        <v>204</v>
      </c>
      <c r="D104" s="326"/>
      <c r="E104" s="326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</row>
    <row r="105" spans="1:16" ht="12.75">
      <c r="A105" s="255"/>
      <c r="B105" s="255">
        <v>1</v>
      </c>
      <c r="C105" s="316" t="s">
        <v>100</v>
      </c>
      <c r="D105" s="317">
        <v>5165.055291119971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</row>
    <row r="106" spans="1:16" ht="12.75">
      <c r="A106" s="255"/>
      <c r="B106" s="255">
        <v>2</v>
      </c>
      <c r="C106" s="318" t="s">
        <v>22</v>
      </c>
      <c r="D106" s="319">
        <v>4668.515833269991</v>
      </c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</row>
    <row r="107" spans="1:16" ht="12.75">
      <c r="A107" s="255"/>
      <c r="B107" s="255">
        <v>3</v>
      </c>
      <c r="C107" s="318" t="s">
        <v>88</v>
      </c>
      <c r="D107" s="319">
        <v>4595.261748311068</v>
      </c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</row>
    <row r="108" spans="1:16" ht="12.75">
      <c r="A108" s="255"/>
      <c r="B108" s="255">
        <v>4</v>
      </c>
      <c r="C108" s="318" t="s">
        <v>24</v>
      </c>
      <c r="D108" s="319">
        <v>4594.52388980522</v>
      </c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</row>
    <row r="109" spans="1:16" ht="12.75">
      <c r="A109" s="255"/>
      <c r="B109" s="255">
        <v>5</v>
      </c>
      <c r="C109" s="318" t="s">
        <v>17</v>
      </c>
      <c r="D109" s="319">
        <v>4174.385384460034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</row>
    <row r="110" spans="1:16" ht="12.75">
      <c r="A110" s="255"/>
      <c r="B110" s="255">
        <v>6</v>
      </c>
      <c r="C110" s="318" t="s">
        <v>20</v>
      </c>
      <c r="D110" s="319">
        <v>4164.284455161058</v>
      </c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</row>
    <row r="111" spans="1:16" ht="12.75">
      <c r="A111" s="255"/>
      <c r="B111" s="255">
        <v>7</v>
      </c>
      <c r="C111" s="318" t="s">
        <v>94</v>
      </c>
      <c r="D111" s="319">
        <v>4136.789101578809</v>
      </c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</row>
    <row r="112" spans="1:16" ht="12.75">
      <c r="A112" s="255"/>
      <c r="B112" s="255">
        <v>8</v>
      </c>
      <c r="C112" s="318" t="s">
        <v>124</v>
      </c>
      <c r="D112" s="319">
        <v>4095.899207811859</v>
      </c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</row>
    <row r="113" spans="2:4" ht="12.75">
      <c r="B113" s="255">
        <v>9</v>
      </c>
      <c r="C113" s="318" t="s">
        <v>23</v>
      </c>
      <c r="D113" s="319">
        <v>4059.1412813396614</v>
      </c>
    </row>
    <row r="114" spans="2:4" ht="12.75">
      <c r="B114" s="255">
        <v>10</v>
      </c>
      <c r="C114" s="318" t="s">
        <v>82</v>
      </c>
      <c r="D114" s="319">
        <v>4015.843279839214</v>
      </c>
    </row>
    <row r="115" spans="2:4" ht="12.75">
      <c r="B115" s="255">
        <v>11</v>
      </c>
      <c r="C115" s="318" t="s">
        <v>13</v>
      </c>
      <c r="D115" s="319">
        <v>3759.42396290551</v>
      </c>
    </row>
    <row r="116" spans="2:4" ht="12.75">
      <c r="B116" s="255">
        <v>12</v>
      </c>
      <c r="C116" s="318" t="s">
        <v>205</v>
      </c>
      <c r="D116" s="319">
        <v>3357.7930113110824</v>
      </c>
    </row>
    <row r="117" spans="2:4" ht="12.75">
      <c r="B117" s="255">
        <v>13</v>
      </c>
      <c r="C117" s="318" t="s">
        <v>206</v>
      </c>
      <c r="D117" s="319">
        <v>2899.1804573477184</v>
      </c>
    </row>
    <row r="118" spans="2:4" ht="13.5" thickBot="1">
      <c r="B118" s="255">
        <v>14</v>
      </c>
      <c r="C118" s="320" t="s">
        <v>15</v>
      </c>
      <c r="D118" s="321">
        <v>2701.0098511863002</v>
      </c>
    </row>
    <row r="120" spans="2:4" ht="12.75">
      <c r="B120" s="255"/>
      <c r="C120" s="327" t="s">
        <v>125</v>
      </c>
      <c r="D120" s="325"/>
    </row>
    <row r="121" spans="2:4" ht="12.75">
      <c r="B121" s="255"/>
      <c r="C121" s="327" t="s">
        <v>207</v>
      </c>
      <c r="D121" s="325"/>
    </row>
  </sheetData>
  <sheetProtection/>
  <mergeCells count="1">
    <mergeCell ref="L5:N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" sqref="A1:S85"/>
    </sheetView>
  </sheetViews>
  <sheetFormatPr defaultColWidth="9.00390625" defaultRowHeight="12.75"/>
  <cols>
    <col min="2" max="2" width="13.625" style="0" customWidth="1"/>
    <col min="3" max="3" width="12.75390625" style="0" customWidth="1"/>
    <col min="15" max="15" width="2.25390625" style="0" customWidth="1"/>
    <col min="16" max="16" width="6.625" style="0" customWidth="1"/>
  </cols>
  <sheetData>
    <row r="1" spans="1:19" ht="23.25">
      <c r="A1" s="408" t="s">
        <v>208</v>
      </c>
      <c r="B1" s="392"/>
      <c r="C1" s="409"/>
      <c r="D1" s="392"/>
      <c r="E1" s="422"/>
      <c r="F1" s="392"/>
      <c r="G1" s="422"/>
      <c r="H1" s="392"/>
      <c r="I1" s="422"/>
      <c r="J1" s="392"/>
      <c r="K1" s="189" t="s">
        <v>26</v>
      </c>
      <c r="L1" s="189"/>
      <c r="M1" s="189"/>
      <c r="N1" s="189"/>
      <c r="O1" s="189"/>
      <c r="P1" s="189"/>
      <c r="Q1" s="424"/>
      <c r="R1" s="424"/>
      <c r="S1" s="392"/>
    </row>
    <row r="2" spans="1:19" ht="12.75">
      <c r="A2" s="392"/>
      <c r="B2" s="392"/>
      <c r="C2" s="409"/>
      <c r="D2" s="392"/>
      <c r="E2" s="422"/>
      <c r="F2" s="392"/>
      <c r="G2" s="422"/>
      <c r="H2" s="392"/>
      <c r="I2" s="422"/>
      <c r="J2" s="392"/>
      <c r="K2" s="422"/>
      <c r="L2" s="392"/>
      <c r="M2" s="392"/>
      <c r="N2" s="410"/>
      <c r="O2" s="422"/>
      <c r="P2" s="392"/>
      <c r="Q2" s="422"/>
      <c r="R2" s="392"/>
      <c r="S2" s="392"/>
    </row>
    <row r="3" spans="1:19" ht="15.75">
      <c r="A3" s="412"/>
      <c r="B3" s="185" t="s">
        <v>209</v>
      </c>
      <c r="C3" s="185"/>
      <c r="D3" s="392"/>
      <c r="E3" s="422"/>
      <c r="F3" s="392"/>
      <c r="G3" s="422"/>
      <c r="H3" s="392"/>
      <c r="I3" s="422"/>
      <c r="J3" s="392"/>
      <c r="K3" s="422"/>
      <c r="L3" s="392"/>
      <c r="M3" s="392"/>
      <c r="N3" s="410"/>
      <c r="O3" s="422"/>
      <c r="P3" s="392"/>
      <c r="Q3" s="422"/>
      <c r="R3" s="392"/>
      <c r="S3" s="392"/>
    </row>
    <row r="4" spans="1:19" ht="15.75">
      <c r="A4" s="412"/>
      <c r="B4" s="427"/>
      <c r="C4" s="427"/>
      <c r="D4" s="392"/>
      <c r="E4" s="422"/>
      <c r="F4" s="392"/>
      <c r="G4" s="422"/>
      <c r="H4" s="392"/>
      <c r="I4" s="422"/>
      <c r="J4" s="392"/>
      <c r="K4" s="422"/>
      <c r="L4" s="392"/>
      <c r="M4" s="392"/>
      <c r="N4" s="410"/>
      <c r="O4" s="422"/>
      <c r="P4" s="392"/>
      <c r="Q4" s="422"/>
      <c r="R4" s="392"/>
      <c r="S4" s="392"/>
    </row>
    <row r="5" spans="1:19" ht="12.75">
      <c r="A5" s="394" t="s">
        <v>0</v>
      </c>
      <c r="B5" s="419" t="s">
        <v>1</v>
      </c>
      <c r="C5" s="419" t="s">
        <v>2</v>
      </c>
      <c r="D5" s="419" t="s">
        <v>210</v>
      </c>
      <c r="E5" s="423" t="s">
        <v>3</v>
      </c>
      <c r="F5" s="419" t="s">
        <v>4</v>
      </c>
      <c r="G5" s="423" t="s">
        <v>3</v>
      </c>
      <c r="H5" s="419" t="s">
        <v>5</v>
      </c>
      <c r="I5" s="423" t="s">
        <v>3</v>
      </c>
      <c r="J5" s="419" t="s">
        <v>6</v>
      </c>
      <c r="K5" s="423" t="s">
        <v>3</v>
      </c>
      <c r="L5" s="419" t="s">
        <v>7</v>
      </c>
      <c r="M5" s="423" t="s">
        <v>3</v>
      </c>
      <c r="N5" s="190" t="s">
        <v>211</v>
      </c>
      <c r="O5" s="191"/>
      <c r="P5" s="391"/>
      <c r="Q5" s="423" t="s">
        <v>3</v>
      </c>
      <c r="R5" s="419" t="s">
        <v>8</v>
      </c>
      <c r="S5" s="392"/>
    </row>
    <row r="6" spans="1:19" ht="12.75">
      <c r="A6" s="439">
        <v>1</v>
      </c>
      <c r="B6" s="428" t="s">
        <v>267</v>
      </c>
      <c r="C6" s="428" t="s">
        <v>100</v>
      </c>
      <c r="D6" s="404">
        <v>11.25</v>
      </c>
      <c r="E6" s="440">
        <v>561.4789307175273</v>
      </c>
      <c r="F6" s="404"/>
      <c r="G6" s="440">
        <v>0</v>
      </c>
      <c r="H6" s="404">
        <v>7.81</v>
      </c>
      <c r="I6" s="440">
        <v>616.3934559800387</v>
      </c>
      <c r="J6" s="404"/>
      <c r="K6" s="440">
        <v>0</v>
      </c>
      <c r="L6" s="404">
        <v>520</v>
      </c>
      <c r="M6" s="440">
        <v>421.64086779988367</v>
      </c>
      <c r="N6" s="404">
        <v>3</v>
      </c>
      <c r="O6" s="404" t="s">
        <v>9</v>
      </c>
      <c r="P6" s="404">
        <v>24.6</v>
      </c>
      <c r="Q6" s="442">
        <v>443.98303084142674</v>
      </c>
      <c r="R6" s="443">
        <v>2043.4962853388765</v>
      </c>
      <c r="S6" s="393"/>
    </row>
    <row r="7" spans="1:19" ht="12.75">
      <c r="A7" s="439">
        <v>2</v>
      </c>
      <c r="B7" s="399" t="s">
        <v>272</v>
      </c>
      <c r="C7" s="399" t="s">
        <v>24</v>
      </c>
      <c r="D7" s="399">
        <v>9.98</v>
      </c>
      <c r="E7" s="440">
        <v>484.9469838427723</v>
      </c>
      <c r="F7" s="399"/>
      <c r="G7" s="440">
        <v>0</v>
      </c>
      <c r="H7" s="399">
        <v>8.3</v>
      </c>
      <c r="I7" s="440">
        <v>476.2793555768389</v>
      </c>
      <c r="J7" s="399">
        <v>155</v>
      </c>
      <c r="K7" s="440">
        <v>426.59400110369745</v>
      </c>
      <c r="L7" s="399"/>
      <c r="M7" s="440">
        <v>0</v>
      </c>
      <c r="N7" s="399">
        <v>3</v>
      </c>
      <c r="O7" s="399" t="s">
        <v>9</v>
      </c>
      <c r="P7" s="399">
        <v>6.5</v>
      </c>
      <c r="Q7" s="442">
        <v>602.4619076311521</v>
      </c>
      <c r="R7" s="443">
        <v>1990.2822481544606</v>
      </c>
      <c r="S7" s="393"/>
    </row>
    <row r="8" spans="1:19" ht="12.75">
      <c r="A8" s="439">
        <v>3</v>
      </c>
      <c r="B8" s="428" t="s">
        <v>262</v>
      </c>
      <c r="C8" s="429" t="s">
        <v>94</v>
      </c>
      <c r="D8" s="405"/>
      <c r="E8" s="440">
        <v>0</v>
      </c>
      <c r="F8" s="405">
        <v>66.5</v>
      </c>
      <c r="G8" s="440">
        <v>450.7964648311403</v>
      </c>
      <c r="H8" s="405">
        <v>8.16</v>
      </c>
      <c r="I8" s="440">
        <v>514.6611682713176</v>
      </c>
      <c r="J8" s="398">
        <v>140</v>
      </c>
      <c r="K8" s="440">
        <v>317.6610220523158</v>
      </c>
      <c r="L8" s="404"/>
      <c r="M8" s="440">
        <v>0</v>
      </c>
      <c r="N8" s="400">
        <v>2</v>
      </c>
      <c r="O8" s="401" t="s">
        <v>9</v>
      </c>
      <c r="P8" s="433">
        <v>58.3</v>
      </c>
      <c r="Q8" s="442">
        <v>681.5047230162335</v>
      </c>
      <c r="R8" s="443">
        <v>1964.623378171007</v>
      </c>
      <c r="S8" s="393"/>
    </row>
    <row r="9" spans="1:19" ht="12.75">
      <c r="A9" s="439">
        <v>4</v>
      </c>
      <c r="B9" s="428" t="s">
        <v>243</v>
      </c>
      <c r="C9" s="429" t="s">
        <v>70</v>
      </c>
      <c r="D9" s="426">
        <v>9.43</v>
      </c>
      <c r="E9" s="440">
        <v>451.97609371987664</v>
      </c>
      <c r="F9" s="404"/>
      <c r="G9" s="440">
        <v>0</v>
      </c>
      <c r="H9" s="405">
        <v>8.13</v>
      </c>
      <c r="I9" s="440">
        <v>523.0586844329031</v>
      </c>
      <c r="J9" s="435">
        <v>155</v>
      </c>
      <c r="K9" s="440">
        <v>426.59400110369745</v>
      </c>
      <c r="L9" s="404"/>
      <c r="M9" s="440">
        <v>0</v>
      </c>
      <c r="N9" s="400">
        <v>3</v>
      </c>
      <c r="O9" s="401" t="s">
        <v>9</v>
      </c>
      <c r="P9" s="433">
        <v>27.3</v>
      </c>
      <c r="Q9" s="442">
        <v>422.2541887365226</v>
      </c>
      <c r="R9" s="443">
        <v>1823.8829679929997</v>
      </c>
      <c r="S9" s="393"/>
    </row>
    <row r="10" spans="1:19" ht="12.75">
      <c r="A10" s="439">
        <v>5</v>
      </c>
      <c r="B10" s="428" t="s">
        <v>263</v>
      </c>
      <c r="C10" s="429" t="s">
        <v>94</v>
      </c>
      <c r="D10" s="404">
        <v>10.32</v>
      </c>
      <c r="E10" s="440">
        <v>505.383003466318</v>
      </c>
      <c r="F10" s="405"/>
      <c r="G10" s="440">
        <v>0</v>
      </c>
      <c r="H10" s="405">
        <v>8.32</v>
      </c>
      <c r="I10" s="440">
        <v>470.9050889230935</v>
      </c>
      <c r="J10" s="398"/>
      <c r="K10" s="440">
        <v>0</v>
      </c>
      <c r="L10" s="404">
        <v>506</v>
      </c>
      <c r="M10" s="440">
        <v>394.35321724802816</v>
      </c>
      <c r="N10" s="400">
        <v>3</v>
      </c>
      <c r="O10" s="401" t="s">
        <v>9</v>
      </c>
      <c r="P10" s="433">
        <v>29.6</v>
      </c>
      <c r="Q10" s="442">
        <v>404.1402793299788</v>
      </c>
      <c r="R10" s="443">
        <v>1774.7815889674184</v>
      </c>
      <c r="S10" s="393"/>
    </row>
    <row r="11" spans="1:19" ht="12.75">
      <c r="A11" s="439">
        <v>6</v>
      </c>
      <c r="B11" s="428" t="s">
        <v>227</v>
      </c>
      <c r="C11" s="429" t="s">
        <v>58</v>
      </c>
      <c r="D11" s="434">
        <v>8.93</v>
      </c>
      <c r="E11" s="441">
        <v>422.10147730270836</v>
      </c>
      <c r="F11" s="437"/>
      <c r="G11" s="441">
        <v>0</v>
      </c>
      <c r="H11" s="434">
        <v>8.26</v>
      </c>
      <c r="I11" s="441">
        <v>487.10968555990286</v>
      </c>
      <c r="J11" s="418">
        <v>165</v>
      </c>
      <c r="K11" s="441">
        <v>504.256291882017</v>
      </c>
      <c r="L11" s="428"/>
      <c r="M11" s="441">
        <v>0</v>
      </c>
      <c r="N11" s="416">
        <v>3</v>
      </c>
      <c r="O11" s="417" t="s">
        <v>9</v>
      </c>
      <c r="P11" s="429">
        <v>36.8</v>
      </c>
      <c r="Q11" s="442">
        <v>349.80532046708225</v>
      </c>
      <c r="R11" s="443">
        <v>1763.2727752117105</v>
      </c>
      <c r="S11" s="393"/>
    </row>
    <row r="12" spans="1:19" ht="12.75">
      <c r="A12" s="439">
        <v>7</v>
      </c>
      <c r="B12" s="399" t="s">
        <v>273</v>
      </c>
      <c r="C12" s="399" t="s">
        <v>24</v>
      </c>
      <c r="D12" s="399">
        <v>9.38</v>
      </c>
      <c r="E12" s="440">
        <v>448.98429080881317</v>
      </c>
      <c r="F12" s="399"/>
      <c r="G12" s="440">
        <v>0</v>
      </c>
      <c r="H12" s="399">
        <v>8.15</v>
      </c>
      <c r="I12" s="440">
        <v>517.4535816203179</v>
      </c>
      <c r="J12" s="399"/>
      <c r="K12" s="440">
        <v>0</v>
      </c>
      <c r="L12" s="399">
        <v>509</v>
      </c>
      <c r="M12" s="440">
        <v>400.156542331572</v>
      </c>
      <c r="N12" s="399">
        <v>3</v>
      </c>
      <c r="O12" s="399" t="s">
        <v>9</v>
      </c>
      <c r="P12" s="399">
        <v>32.4</v>
      </c>
      <c r="Q12" s="442">
        <v>382.58207988657455</v>
      </c>
      <c r="R12" s="443">
        <v>1749.1764946472777</v>
      </c>
      <c r="S12" s="393"/>
    </row>
    <row r="13" spans="1:19" ht="12.75">
      <c r="A13" s="439">
        <v>8</v>
      </c>
      <c r="B13" s="428" t="s">
        <v>252</v>
      </c>
      <c r="C13" s="429" t="s">
        <v>82</v>
      </c>
      <c r="D13" s="404">
        <v>9.45</v>
      </c>
      <c r="E13" s="440">
        <v>453.17307933725994</v>
      </c>
      <c r="F13" s="426"/>
      <c r="G13" s="440">
        <v>0</v>
      </c>
      <c r="H13" s="405">
        <v>8.03</v>
      </c>
      <c r="I13" s="440">
        <v>551.4887352705299</v>
      </c>
      <c r="J13" s="425"/>
      <c r="K13" s="440">
        <v>0</v>
      </c>
      <c r="L13" s="404">
        <v>513</v>
      </c>
      <c r="M13" s="440">
        <v>407.9318457187681</v>
      </c>
      <c r="N13" s="400">
        <v>3</v>
      </c>
      <c r="O13" s="401" t="s">
        <v>9</v>
      </c>
      <c r="P13" s="433">
        <v>40</v>
      </c>
      <c r="Q13" s="442">
        <v>326.8172913700227</v>
      </c>
      <c r="R13" s="443">
        <v>1739.4109516965807</v>
      </c>
      <c r="S13" s="393"/>
    </row>
    <row r="14" spans="1:19" ht="12.75">
      <c r="A14" s="439">
        <v>9</v>
      </c>
      <c r="B14" s="428" t="s">
        <v>212</v>
      </c>
      <c r="C14" s="429" t="s">
        <v>21</v>
      </c>
      <c r="D14" s="405">
        <v>9.11</v>
      </c>
      <c r="E14" s="440">
        <v>432.8451018147126</v>
      </c>
      <c r="F14" s="405"/>
      <c r="G14" s="440">
        <v>0</v>
      </c>
      <c r="H14" s="405">
        <v>8.18</v>
      </c>
      <c r="I14" s="440">
        <v>509.096636892241</v>
      </c>
      <c r="J14" s="404">
        <v>140</v>
      </c>
      <c r="K14" s="440">
        <v>317.6610220523158</v>
      </c>
      <c r="L14" s="404"/>
      <c r="M14" s="440">
        <v>0</v>
      </c>
      <c r="N14" s="400">
        <v>3</v>
      </c>
      <c r="O14" s="401" t="s">
        <v>9</v>
      </c>
      <c r="P14" s="433">
        <v>20.8</v>
      </c>
      <c r="Q14" s="442">
        <v>475.41083468270074</v>
      </c>
      <c r="R14" s="443">
        <v>1735.0135954419702</v>
      </c>
      <c r="S14" s="393"/>
    </row>
    <row r="15" spans="1:19" ht="12.75">
      <c r="A15" s="439">
        <v>10</v>
      </c>
      <c r="B15" s="428" t="s">
        <v>268</v>
      </c>
      <c r="C15" s="429" t="s">
        <v>100</v>
      </c>
      <c r="D15" s="404"/>
      <c r="E15" s="440">
        <v>0</v>
      </c>
      <c r="F15" s="405">
        <v>40.5</v>
      </c>
      <c r="G15" s="440">
        <v>228.80053325261224</v>
      </c>
      <c r="H15" s="405">
        <v>8.2</v>
      </c>
      <c r="I15" s="440">
        <v>503.5591917045455</v>
      </c>
      <c r="J15" s="404"/>
      <c r="K15" s="440">
        <v>0</v>
      </c>
      <c r="L15" s="404">
        <v>485</v>
      </c>
      <c r="M15" s="440">
        <v>354.4191383540342</v>
      </c>
      <c r="N15" s="400">
        <v>3</v>
      </c>
      <c r="O15" s="401" t="s">
        <v>9</v>
      </c>
      <c r="P15" s="433">
        <v>3.6</v>
      </c>
      <c r="Q15" s="442">
        <v>629.9042947575903</v>
      </c>
      <c r="R15" s="443">
        <v>1716.6831580687822</v>
      </c>
      <c r="S15" s="393"/>
    </row>
    <row r="16" spans="1:19" ht="12.75">
      <c r="A16" s="439">
        <v>11</v>
      </c>
      <c r="B16" s="428" t="s">
        <v>264</v>
      </c>
      <c r="C16" s="429" t="s">
        <v>94</v>
      </c>
      <c r="D16" s="405">
        <v>9.22</v>
      </c>
      <c r="E16" s="440">
        <v>439.41692746061835</v>
      </c>
      <c r="F16" s="426"/>
      <c r="G16" s="440">
        <v>0</v>
      </c>
      <c r="H16" s="405">
        <v>8.39</v>
      </c>
      <c r="I16" s="440">
        <v>452.3104282231302</v>
      </c>
      <c r="J16" s="435">
        <v>150</v>
      </c>
      <c r="K16" s="440">
        <v>389.2368564555028</v>
      </c>
      <c r="L16" s="404"/>
      <c r="M16" s="440">
        <v>0</v>
      </c>
      <c r="N16" s="400">
        <v>3</v>
      </c>
      <c r="O16" s="401" t="s">
        <v>9</v>
      </c>
      <c r="P16" s="433">
        <v>26.7</v>
      </c>
      <c r="Q16" s="442">
        <v>427.03951334524425</v>
      </c>
      <c r="R16" s="443">
        <v>1708.0037254844956</v>
      </c>
      <c r="S16" s="393"/>
    </row>
    <row r="17" spans="1:19" ht="12.75">
      <c r="A17" s="439">
        <v>12</v>
      </c>
      <c r="B17" s="428" t="s">
        <v>228</v>
      </c>
      <c r="C17" s="429" t="s">
        <v>58</v>
      </c>
      <c r="D17" s="405">
        <v>9.56</v>
      </c>
      <c r="E17" s="440">
        <v>459.759182156245</v>
      </c>
      <c r="F17" s="425"/>
      <c r="G17" s="440">
        <v>0</v>
      </c>
      <c r="H17" s="405">
        <v>8.51</v>
      </c>
      <c r="I17" s="440">
        <v>421.21627916319045</v>
      </c>
      <c r="J17" s="398">
        <v>160</v>
      </c>
      <c r="K17" s="440">
        <v>464.9452732879719</v>
      </c>
      <c r="L17" s="425"/>
      <c r="M17" s="440">
        <v>0</v>
      </c>
      <c r="N17" s="400">
        <v>3</v>
      </c>
      <c r="O17" s="401" t="s">
        <v>9</v>
      </c>
      <c r="P17" s="433">
        <v>46.3</v>
      </c>
      <c r="Q17" s="442">
        <v>283.66731631329253</v>
      </c>
      <c r="R17" s="443">
        <v>1629.5880509206997</v>
      </c>
      <c r="S17" s="393"/>
    </row>
    <row r="18" spans="1:19" ht="12.75">
      <c r="A18" s="439">
        <v>13</v>
      </c>
      <c r="B18" s="428" t="s">
        <v>247</v>
      </c>
      <c r="C18" s="429" t="s">
        <v>76</v>
      </c>
      <c r="D18" s="405">
        <v>9.1</v>
      </c>
      <c r="E18" s="440">
        <v>432.24789758331696</v>
      </c>
      <c r="F18" s="405"/>
      <c r="G18" s="440">
        <v>0</v>
      </c>
      <c r="H18" s="405">
        <v>8.59</v>
      </c>
      <c r="I18" s="440">
        <v>401.03899811759595</v>
      </c>
      <c r="J18" s="398">
        <v>155</v>
      </c>
      <c r="K18" s="440">
        <v>426.59400110369745</v>
      </c>
      <c r="L18" s="425"/>
      <c r="M18" s="440">
        <v>0</v>
      </c>
      <c r="N18" s="400">
        <v>3</v>
      </c>
      <c r="O18" s="401" t="s">
        <v>9</v>
      </c>
      <c r="P18" s="433">
        <v>35.9</v>
      </c>
      <c r="Q18" s="442">
        <v>356.3998658614152</v>
      </c>
      <c r="R18" s="443">
        <v>1616.2807626660258</v>
      </c>
      <c r="S18" s="393"/>
    </row>
    <row r="19" spans="1:19" ht="12.75">
      <c r="A19" s="439">
        <v>14</v>
      </c>
      <c r="B19" s="428" t="s">
        <v>244</v>
      </c>
      <c r="C19" s="429" t="s">
        <v>70</v>
      </c>
      <c r="D19" s="425"/>
      <c r="E19" s="440">
        <v>0</v>
      </c>
      <c r="F19" s="405">
        <v>52.5</v>
      </c>
      <c r="G19" s="440">
        <v>329.5755853445479</v>
      </c>
      <c r="H19" s="405">
        <v>8.37</v>
      </c>
      <c r="I19" s="440">
        <v>457.58897013024745</v>
      </c>
      <c r="J19" s="404"/>
      <c r="K19" s="440">
        <v>0</v>
      </c>
      <c r="L19" s="425">
        <v>472</v>
      </c>
      <c r="M19" s="440">
        <v>330.31910944458923</v>
      </c>
      <c r="N19" s="400">
        <v>3</v>
      </c>
      <c r="O19" s="401" t="s">
        <v>9</v>
      </c>
      <c r="P19" s="433">
        <v>19.4</v>
      </c>
      <c r="Q19" s="442">
        <v>487.23802513559207</v>
      </c>
      <c r="R19" s="443">
        <v>1604.7216900549768</v>
      </c>
      <c r="S19" s="393"/>
    </row>
    <row r="20" spans="1:19" ht="12.75">
      <c r="A20" s="439">
        <v>15</v>
      </c>
      <c r="B20" s="399" t="s">
        <v>274</v>
      </c>
      <c r="C20" s="399" t="s">
        <v>24</v>
      </c>
      <c r="D20" s="399"/>
      <c r="E20" s="440">
        <v>0</v>
      </c>
      <c r="F20" s="399">
        <v>44</v>
      </c>
      <c r="G20" s="440">
        <v>257.8422116961199</v>
      </c>
      <c r="H20" s="399">
        <v>8.7</v>
      </c>
      <c r="I20" s="440">
        <v>374.0212982170077</v>
      </c>
      <c r="J20" s="399"/>
      <c r="K20" s="440">
        <v>0</v>
      </c>
      <c r="L20" s="399">
        <v>452</v>
      </c>
      <c r="M20" s="440">
        <v>294.2091130406491</v>
      </c>
      <c r="N20" s="399">
        <v>2</v>
      </c>
      <c r="O20" s="399" t="s">
        <v>9</v>
      </c>
      <c r="P20" s="399">
        <v>58.6</v>
      </c>
      <c r="Q20" s="442">
        <v>678.5341573766882</v>
      </c>
      <c r="R20" s="443">
        <v>1604.606780330465</v>
      </c>
      <c r="S20" s="393"/>
    </row>
    <row r="21" spans="1:19" ht="12.75">
      <c r="A21" s="439">
        <v>16</v>
      </c>
      <c r="B21" s="428" t="s">
        <v>265</v>
      </c>
      <c r="C21" s="429" t="s">
        <v>94</v>
      </c>
      <c r="D21" s="426"/>
      <c r="E21" s="440">
        <v>0</v>
      </c>
      <c r="F21" s="404">
        <v>42.5</v>
      </c>
      <c r="G21" s="440">
        <v>245.35725606638346</v>
      </c>
      <c r="H21" s="405">
        <v>8.7</v>
      </c>
      <c r="I21" s="440">
        <v>374.0212982170077</v>
      </c>
      <c r="J21" s="425"/>
      <c r="K21" s="440">
        <v>0</v>
      </c>
      <c r="L21" s="404">
        <v>460</v>
      </c>
      <c r="M21" s="440">
        <v>308.50959831025386</v>
      </c>
      <c r="N21" s="400">
        <v>2</v>
      </c>
      <c r="O21" s="401" t="s">
        <v>9</v>
      </c>
      <c r="P21" s="433">
        <v>58.9</v>
      </c>
      <c r="Q21" s="442">
        <v>675.5695549686404</v>
      </c>
      <c r="R21" s="443">
        <v>1603.4577075622856</v>
      </c>
      <c r="S21" s="393"/>
    </row>
    <row r="22" spans="1:19" ht="12.75">
      <c r="A22" s="439">
        <v>17</v>
      </c>
      <c r="B22" s="399" t="s">
        <v>275</v>
      </c>
      <c r="C22" s="399" t="s">
        <v>24</v>
      </c>
      <c r="D22" s="399"/>
      <c r="E22" s="440">
        <v>0</v>
      </c>
      <c r="F22" s="399">
        <v>45</v>
      </c>
      <c r="G22" s="440">
        <v>266.1963264267749</v>
      </c>
      <c r="H22" s="399">
        <v>8.56</v>
      </c>
      <c r="I22" s="440">
        <v>408.55352752309705</v>
      </c>
      <c r="J22" s="399">
        <v>150</v>
      </c>
      <c r="K22" s="440">
        <v>389.2368564555028</v>
      </c>
      <c r="L22" s="399"/>
      <c r="M22" s="440">
        <v>0</v>
      </c>
      <c r="N22" s="399">
        <v>3</v>
      </c>
      <c r="O22" s="399" t="s">
        <v>9</v>
      </c>
      <c r="P22" s="399">
        <v>14.5</v>
      </c>
      <c r="Q22" s="442">
        <v>529.6820122964307</v>
      </c>
      <c r="R22" s="443">
        <v>1593.6687227018053</v>
      </c>
      <c r="S22" s="393"/>
    </row>
    <row r="23" spans="1:19" ht="12.75">
      <c r="A23" s="439">
        <v>18</v>
      </c>
      <c r="B23" s="428" t="s">
        <v>238</v>
      </c>
      <c r="C23" s="429" t="s">
        <v>23</v>
      </c>
      <c r="D23" s="404">
        <v>6.99</v>
      </c>
      <c r="E23" s="440">
        <v>307.2059191952677</v>
      </c>
      <c r="F23" s="405"/>
      <c r="G23" s="440">
        <v>0</v>
      </c>
      <c r="H23" s="405">
        <v>8.66</v>
      </c>
      <c r="I23" s="440">
        <v>383.7483242945985</v>
      </c>
      <c r="J23" s="425">
        <v>145</v>
      </c>
      <c r="K23" s="440">
        <v>352.91179962753216</v>
      </c>
      <c r="L23" s="404"/>
      <c r="M23" s="440">
        <v>0</v>
      </c>
      <c r="N23" s="400">
        <v>3</v>
      </c>
      <c r="O23" s="401" t="s">
        <v>9</v>
      </c>
      <c r="P23" s="433">
        <v>14.3</v>
      </c>
      <c r="Q23" s="442">
        <v>531.4489709235155</v>
      </c>
      <c r="R23" s="443">
        <v>1575.3150140409139</v>
      </c>
      <c r="S23" s="393"/>
    </row>
    <row r="24" spans="1:19" ht="12.75">
      <c r="A24" s="439">
        <v>19</v>
      </c>
      <c r="B24" s="428" t="s">
        <v>248</v>
      </c>
      <c r="C24" s="429" t="s">
        <v>76</v>
      </c>
      <c r="D24" s="405">
        <v>8.9</v>
      </c>
      <c r="E24" s="440">
        <v>420.31212970254325</v>
      </c>
      <c r="F24" s="404"/>
      <c r="G24" s="440">
        <v>0</v>
      </c>
      <c r="H24" s="405">
        <v>8.63</v>
      </c>
      <c r="I24" s="440">
        <v>391.11685283256634</v>
      </c>
      <c r="J24" s="398"/>
      <c r="K24" s="440">
        <v>0</v>
      </c>
      <c r="L24" s="404">
        <v>449</v>
      </c>
      <c r="M24" s="440">
        <v>288.89672404382287</v>
      </c>
      <c r="N24" s="400">
        <v>3</v>
      </c>
      <c r="O24" s="401" t="s">
        <v>9</v>
      </c>
      <c r="P24" s="433">
        <v>28.5</v>
      </c>
      <c r="Q24" s="442">
        <v>412.7579268127719</v>
      </c>
      <c r="R24" s="443">
        <v>1513.0836333917043</v>
      </c>
      <c r="S24" s="393"/>
    </row>
    <row r="25" spans="1:19" ht="12.75">
      <c r="A25" s="439">
        <v>20</v>
      </c>
      <c r="B25" s="428" t="s">
        <v>245</v>
      </c>
      <c r="C25" s="429" t="s">
        <v>70</v>
      </c>
      <c r="D25" s="405"/>
      <c r="E25" s="440">
        <v>0</v>
      </c>
      <c r="F25" s="404">
        <v>42</v>
      </c>
      <c r="G25" s="440">
        <v>241.20826519835524</v>
      </c>
      <c r="H25" s="405">
        <v>8.51</v>
      </c>
      <c r="I25" s="440">
        <v>421.21627916319045</v>
      </c>
      <c r="J25" s="425"/>
      <c r="K25" s="440">
        <v>0</v>
      </c>
      <c r="L25" s="404">
        <v>482</v>
      </c>
      <c r="M25" s="440">
        <v>348.81467650493806</v>
      </c>
      <c r="N25" s="400">
        <v>3</v>
      </c>
      <c r="O25" s="401" t="s">
        <v>9</v>
      </c>
      <c r="P25" s="433">
        <v>20.4</v>
      </c>
      <c r="Q25" s="442">
        <v>478.77640419733586</v>
      </c>
      <c r="R25" s="443">
        <v>1490.0156250638197</v>
      </c>
      <c r="S25" s="393"/>
    </row>
    <row r="26" spans="1:19" ht="12.75">
      <c r="A26" s="439">
        <v>21</v>
      </c>
      <c r="B26" s="428" t="s">
        <v>249</v>
      </c>
      <c r="C26" s="429" t="s">
        <v>76</v>
      </c>
      <c r="D26" s="426"/>
      <c r="E26" s="440">
        <v>0</v>
      </c>
      <c r="F26" s="405">
        <v>43.5</v>
      </c>
      <c r="G26" s="440">
        <v>253.67431526277733</v>
      </c>
      <c r="H26" s="405">
        <v>8.58</v>
      </c>
      <c r="I26" s="440">
        <v>403.5369040046206</v>
      </c>
      <c r="J26" s="435"/>
      <c r="K26" s="440">
        <v>0</v>
      </c>
      <c r="L26" s="404">
        <v>432</v>
      </c>
      <c r="M26" s="440">
        <v>259.32425995044764</v>
      </c>
      <c r="N26" s="400">
        <v>3</v>
      </c>
      <c r="O26" s="401" t="s">
        <v>9</v>
      </c>
      <c r="P26" s="433">
        <v>14</v>
      </c>
      <c r="Q26" s="442">
        <v>534.1044774221447</v>
      </c>
      <c r="R26" s="443">
        <v>1450.6399566399903</v>
      </c>
      <c r="S26" s="393"/>
    </row>
    <row r="27" spans="1:19" ht="12.75">
      <c r="A27" s="439">
        <v>22</v>
      </c>
      <c r="B27" s="428" t="s">
        <v>250</v>
      </c>
      <c r="C27" s="428" t="s">
        <v>76</v>
      </c>
      <c r="D27" s="404"/>
      <c r="E27" s="440">
        <v>0</v>
      </c>
      <c r="F27" s="404">
        <v>41</v>
      </c>
      <c r="G27" s="440">
        <v>232.929809898486</v>
      </c>
      <c r="H27" s="404">
        <v>8.75</v>
      </c>
      <c r="I27" s="440">
        <v>362.019923620721</v>
      </c>
      <c r="J27" s="404">
        <v>145</v>
      </c>
      <c r="K27" s="440">
        <v>352.91179962753216</v>
      </c>
      <c r="L27" s="404"/>
      <c r="M27" s="440">
        <v>0</v>
      </c>
      <c r="N27" s="404">
        <v>3</v>
      </c>
      <c r="O27" s="404" t="s">
        <v>9</v>
      </c>
      <c r="P27" s="404">
        <v>20</v>
      </c>
      <c r="Q27" s="442">
        <v>482.1528790224294</v>
      </c>
      <c r="R27" s="443">
        <v>1430.0144121691687</v>
      </c>
      <c r="S27" s="393"/>
    </row>
    <row r="28" spans="1:19" ht="12.75">
      <c r="A28" s="439">
        <v>23</v>
      </c>
      <c r="B28" s="428" t="s">
        <v>251</v>
      </c>
      <c r="C28" s="429" t="s">
        <v>76</v>
      </c>
      <c r="D28" s="404">
        <v>6.95</v>
      </c>
      <c r="E28" s="440">
        <v>304.85613905771254</v>
      </c>
      <c r="F28" s="405"/>
      <c r="G28" s="440">
        <v>0</v>
      </c>
      <c r="H28" s="405">
        <v>8.14</v>
      </c>
      <c r="I28" s="440">
        <v>520.2527549499235</v>
      </c>
      <c r="J28" s="435"/>
      <c r="K28" s="440">
        <v>0</v>
      </c>
      <c r="L28" s="404">
        <v>456</v>
      </c>
      <c r="M28" s="440">
        <v>301.33511672919235</v>
      </c>
      <c r="N28" s="400">
        <v>3</v>
      </c>
      <c r="O28" s="401" t="s">
        <v>9</v>
      </c>
      <c r="P28" s="433">
        <v>43.5</v>
      </c>
      <c r="Q28" s="442">
        <v>302.498580440113</v>
      </c>
      <c r="R28" s="443">
        <v>1428.9425911769415</v>
      </c>
      <c r="S28" s="393"/>
    </row>
    <row r="29" spans="1:19" ht="12.75">
      <c r="A29" s="439">
        <v>24</v>
      </c>
      <c r="B29" s="428" t="s">
        <v>221</v>
      </c>
      <c r="C29" s="429" t="s">
        <v>222</v>
      </c>
      <c r="D29" s="425"/>
      <c r="E29" s="440">
        <v>0</v>
      </c>
      <c r="F29" s="405">
        <v>53</v>
      </c>
      <c r="G29" s="440">
        <v>333.84318122905535</v>
      </c>
      <c r="H29" s="405">
        <v>8.45</v>
      </c>
      <c r="I29" s="440">
        <v>436.63948470417114</v>
      </c>
      <c r="J29" s="398"/>
      <c r="K29" s="440">
        <v>0</v>
      </c>
      <c r="L29" s="404">
        <v>480</v>
      </c>
      <c r="M29" s="440">
        <v>345.0925860677347</v>
      </c>
      <c r="N29" s="400">
        <v>3</v>
      </c>
      <c r="O29" s="401" t="s">
        <v>9</v>
      </c>
      <c r="P29" s="433">
        <v>45.3</v>
      </c>
      <c r="Q29" s="442">
        <v>290.32891785875256</v>
      </c>
      <c r="R29" s="443">
        <v>1405.9041698597139</v>
      </c>
      <c r="S29" s="393"/>
    </row>
    <row r="30" spans="1:19" ht="12.75">
      <c r="A30" s="439">
        <v>25</v>
      </c>
      <c r="B30" s="428" t="s">
        <v>229</v>
      </c>
      <c r="C30" s="428" t="s">
        <v>58</v>
      </c>
      <c r="D30" s="404"/>
      <c r="E30" s="440">
        <v>0</v>
      </c>
      <c r="F30" s="404">
        <v>45</v>
      </c>
      <c r="G30" s="440">
        <v>266.1963264267749</v>
      </c>
      <c r="H30" s="404">
        <v>8.55</v>
      </c>
      <c r="I30" s="440">
        <v>411.07223616126464</v>
      </c>
      <c r="J30" s="404"/>
      <c r="K30" s="440">
        <v>0</v>
      </c>
      <c r="L30" s="404">
        <v>428</v>
      </c>
      <c r="M30" s="440">
        <v>252.5001327863051</v>
      </c>
      <c r="N30" s="404">
        <v>3</v>
      </c>
      <c r="O30" s="404" t="s">
        <v>9</v>
      </c>
      <c r="P30" s="404">
        <v>22.7</v>
      </c>
      <c r="Q30" s="442">
        <v>459.57349764309134</v>
      </c>
      <c r="R30" s="443">
        <v>1389.3421930174359</v>
      </c>
      <c r="S30" s="393"/>
    </row>
    <row r="31" spans="1:19" ht="12.75">
      <c r="A31" s="439">
        <v>26</v>
      </c>
      <c r="B31" s="428" t="s">
        <v>216</v>
      </c>
      <c r="C31" s="429" t="s">
        <v>22</v>
      </c>
      <c r="D31" s="405">
        <v>7.66</v>
      </c>
      <c r="E31" s="440">
        <v>346.6876454740526</v>
      </c>
      <c r="F31" s="404"/>
      <c r="G31" s="440">
        <v>0</v>
      </c>
      <c r="H31" s="405">
        <v>8.77</v>
      </c>
      <c r="I31" s="440">
        <v>357.26846802874815</v>
      </c>
      <c r="J31" s="425">
        <v>125</v>
      </c>
      <c r="K31" s="440">
        <v>218.85897886918931</v>
      </c>
      <c r="L31" s="404"/>
      <c r="M31" s="440">
        <v>0</v>
      </c>
      <c r="N31" s="400">
        <v>3</v>
      </c>
      <c r="O31" s="401" t="s">
        <v>9</v>
      </c>
      <c r="P31" s="433">
        <v>22.4</v>
      </c>
      <c r="Q31" s="442">
        <v>462.05773492932144</v>
      </c>
      <c r="R31" s="443">
        <v>1384.8728273013114</v>
      </c>
      <c r="S31" s="393"/>
    </row>
    <row r="32" spans="1:19" ht="12.75">
      <c r="A32" s="439">
        <v>27</v>
      </c>
      <c r="B32" s="399" t="s">
        <v>276</v>
      </c>
      <c r="C32" s="399" t="s">
        <v>24</v>
      </c>
      <c r="D32" s="399"/>
      <c r="E32" s="440">
        <v>0</v>
      </c>
      <c r="F32" s="399">
        <v>35</v>
      </c>
      <c r="G32" s="440">
        <v>183.8489773897069</v>
      </c>
      <c r="H32" s="399">
        <v>8.65</v>
      </c>
      <c r="I32" s="440">
        <v>386.19753120620345</v>
      </c>
      <c r="J32" s="399"/>
      <c r="K32" s="440">
        <v>0</v>
      </c>
      <c r="L32" s="399">
        <v>435</v>
      </c>
      <c r="M32" s="440">
        <v>264.47631537647453</v>
      </c>
      <c r="N32" s="399">
        <v>3</v>
      </c>
      <c r="O32" s="399" t="s">
        <v>9</v>
      </c>
      <c r="P32" s="399">
        <v>16.4</v>
      </c>
      <c r="Q32" s="442">
        <v>513.0308752402806</v>
      </c>
      <c r="R32" s="443">
        <v>1347.5536992126654</v>
      </c>
      <c r="S32" s="393"/>
    </row>
    <row r="33" spans="1:19" ht="12.75">
      <c r="A33" s="439">
        <v>28</v>
      </c>
      <c r="B33" s="428" t="s">
        <v>239</v>
      </c>
      <c r="C33" s="429" t="s">
        <v>23</v>
      </c>
      <c r="D33" s="404"/>
      <c r="E33" s="440">
        <v>0</v>
      </c>
      <c r="F33" s="405">
        <v>45</v>
      </c>
      <c r="G33" s="440">
        <v>266.1963264267749</v>
      </c>
      <c r="H33" s="405">
        <v>9.08</v>
      </c>
      <c r="I33" s="440">
        <v>287.24078768857464</v>
      </c>
      <c r="J33" s="398"/>
      <c r="K33" s="440">
        <v>0</v>
      </c>
      <c r="L33" s="404">
        <v>416</v>
      </c>
      <c r="M33" s="440">
        <v>232.34398927886542</v>
      </c>
      <c r="N33" s="400">
        <v>3</v>
      </c>
      <c r="O33" s="401" t="s">
        <v>9</v>
      </c>
      <c r="P33" s="433">
        <v>11.3</v>
      </c>
      <c r="Q33" s="442">
        <v>558.2773473283575</v>
      </c>
      <c r="R33" s="443">
        <v>1344.0584507225722</v>
      </c>
      <c r="S33" s="393"/>
    </row>
    <row r="34" spans="1:19" ht="12.75">
      <c r="A34" s="439">
        <v>29</v>
      </c>
      <c r="B34" s="428" t="s">
        <v>269</v>
      </c>
      <c r="C34" s="429" t="s">
        <v>100</v>
      </c>
      <c r="D34" s="438">
        <v>0</v>
      </c>
      <c r="E34" s="441">
        <v>0</v>
      </c>
      <c r="F34" s="428"/>
      <c r="G34" s="441">
        <v>0</v>
      </c>
      <c r="H34" s="434">
        <v>8.32</v>
      </c>
      <c r="I34" s="441">
        <v>470.9050889230935</v>
      </c>
      <c r="J34" s="436">
        <v>150</v>
      </c>
      <c r="K34" s="441">
        <v>389.2368564555028</v>
      </c>
      <c r="L34" s="428"/>
      <c r="M34" s="441">
        <v>0</v>
      </c>
      <c r="N34" s="416">
        <v>3</v>
      </c>
      <c r="O34" s="417" t="s">
        <v>9</v>
      </c>
      <c r="P34" s="429">
        <v>26</v>
      </c>
      <c r="Q34" s="442">
        <v>432.65369134778683</v>
      </c>
      <c r="R34" s="443">
        <v>1292.7956367263832</v>
      </c>
      <c r="S34" s="393"/>
    </row>
    <row r="35" spans="1:19" ht="12.75">
      <c r="A35" s="439">
        <v>30</v>
      </c>
      <c r="B35" s="428" t="s">
        <v>257</v>
      </c>
      <c r="C35" s="429" t="s">
        <v>88</v>
      </c>
      <c r="D35" s="404">
        <v>8.05</v>
      </c>
      <c r="E35" s="440">
        <v>369.7702634256595</v>
      </c>
      <c r="F35" s="426"/>
      <c r="G35" s="440">
        <v>0</v>
      </c>
      <c r="H35" s="405">
        <v>8.68</v>
      </c>
      <c r="I35" s="440">
        <v>378.8708415594285</v>
      </c>
      <c r="J35" s="435">
        <v>130</v>
      </c>
      <c r="K35" s="440">
        <v>250.57744780652234</v>
      </c>
      <c r="L35" s="404"/>
      <c r="M35" s="440">
        <v>0</v>
      </c>
      <c r="N35" s="400">
        <v>3</v>
      </c>
      <c r="O35" s="401" t="s">
        <v>9</v>
      </c>
      <c r="P35" s="433">
        <v>46.1</v>
      </c>
      <c r="Q35" s="442">
        <v>284.9939518684544</v>
      </c>
      <c r="R35" s="443">
        <v>1284.2125046600647</v>
      </c>
      <c r="S35" s="393"/>
    </row>
    <row r="36" spans="1:19" ht="12.75">
      <c r="A36" s="439">
        <v>31</v>
      </c>
      <c r="B36" s="399" t="s">
        <v>282</v>
      </c>
      <c r="C36" s="399" t="s">
        <v>118</v>
      </c>
      <c r="D36" s="399"/>
      <c r="E36" s="440">
        <v>0</v>
      </c>
      <c r="F36" s="399">
        <v>46</v>
      </c>
      <c r="G36" s="440">
        <v>274.5743472824765</v>
      </c>
      <c r="H36" s="399">
        <v>8.69</v>
      </c>
      <c r="I36" s="440">
        <v>376.44257510857324</v>
      </c>
      <c r="J36" s="399"/>
      <c r="K36" s="440">
        <v>0</v>
      </c>
      <c r="L36" s="399">
        <v>452</v>
      </c>
      <c r="M36" s="440">
        <v>294.2091130406491</v>
      </c>
      <c r="N36" s="399">
        <v>3</v>
      </c>
      <c r="O36" s="399"/>
      <c r="P36" s="399">
        <v>41.2</v>
      </c>
      <c r="Q36" s="442">
        <v>318.38216167971433</v>
      </c>
      <c r="R36" s="443">
        <v>1263.6081971114131</v>
      </c>
      <c r="S36" s="393"/>
    </row>
    <row r="37" spans="1:19" ht="12.75">
      <c r="A37" s="439">
        <v>32</v>
      </c>
      <c r="B37" s="399" t="s">
        <v>277</v>
      </c>
      <c r="C37" s="399" t="s">
        <v>278</v>
      </c>
      <c r="D37" s="399"/>
      <c r="E37" s="440">
        <v>0</v>
      </c>
      <c r="F37" s="399">
        <v>40</v>
      </c>
      <c r="G37" s="440">
        <v>224.6780206547351</v>
      </c>
      <c r="H37" s="399">
        <v>8.79</v>
      </c>
      <c r="I37" s="440">
        <v>352.54512454511763</v>
      </c>
      <c r="J37" s="399"/>
      <c r="K37" s="440">
        <v>0</v>
      </c>
      <c r="L37" s="399">
        <v>452</v>
      </c>
      <c r="M37" s="440">
        <v>294.2091130406491</v>
      </c>
      <c r="N37" s="399">
        <v>3</v>
      </c>
      <c r="O37" s="399" t="s">
        <v>9</v>
      </c>
      <c r="P37" s="399">
        <v>32.9</v>
      </c>
      <c r="Q37" s="442">
        <v>378.78959375145564</v>
      </c>
      <c r="R37" s="443">
        <v>1250.2218519919575</v>
      </c>
      <c r="S37" s="393"/>
    </row>
    <row r="38" spans="1:19" ht="12.75">
      <c r="A38" s="439">
        <v>33</v>
      </c>
      <c r="B38" s="428" t="s">
        <v>253</v>
      </c>
      <c r="C38" s="429" t="s">
        <v>82</v>
      </c>
      <c r="D38" s="405"/>
      <c r="E38" s="440">
        <v>0</v>
      </c>
      <c r="F38" s="430">
        <v>34.5</v>
      </c>
      <c r="G38" s="440">
        <v>179.8083690659572</v>
      </c>
      <c r="H38" s="405">
        <v>8.61</v>
      </c>
      <c r="I38" s="440">
        <v>396.06402070898076</v>
      </c>
      <c r="J38" s="404">
        <v>140</v>
      </c>
      <c r="K38" s="440">
        <v>317.6610220523158</v>
      </c>
      <c r="L38" s="404"/>
      <c r="M38" s="440">
        <v>0</v>
      </c>
      <c r="N38" s="400">
        <v>3</v>
      </c>
      <c r="O38" s="401" t="s">
        <v>9</v>
      </c>
      <c r="P38" s="433">
        <v>37.5</v>
      </c>
      <c r="Q38" s="442">
        <v>344.7153775902495</v>
      </c>
      <c r="R38" s="443">
        <v>1238.2487894175033</v>
      </c>
      <c r="S38" s="393"/>
    </row>
    <row r="39" spans="1:19" ht="12.75">
      <c r="A39" s="439">
        <v>34</v>
      </c>
      <c r="B39" s="428" t="s">
        <v>246</v>
      </c>
      <c r="C39" s="429" t="s">
        <v>70</v>
      </c>
      <c r="D39" s="425">
        <v>7.66</v>
      </c>
      <c r="E39" s="440">
        <v>346.6876454740526</v>
      </c>
      <c r="F39" s="405"/>
      <c r="G39" s="440">
        <v>0</v>
      </c>
      <c r="H39" s="405">
        <v>9.5</v>
      </c>
      <c r="I39" s="440">
        <v>203.42512368859911</v>
      </c>
      <c r="J39" s="425">
        <v>125</v>
      </c>
      <c r="K39" s="440">
        <v>218.85897886918931</v>
      </c>
      <c r="L39" s="404"/>
      <c r="M39" s="440">
        <v>0</v>
      </c>
      <c r="N39" s="400">
        <v>3</v>
      </c>
      <c r="O39" s="401" t="s">
        <v>9</v>
      </c>
      <c r="P39" s="433">
        <v>25.3</v>
      </c>
      <c r="Q39" s="442">
        <v>438.3015423103775</v>
      </c>
      <c r="R39" s="443">
        <v>1207.2732903422184</v>
      </c>
      <c r="S39" s="393"/>
    </row>
    <row r="40" spans="1:19" ht="12.75">
      <c r="A40" s="439">
        <v>35</v>
      </c>
      <c r="B40" s="399" t="s">
        <v>283</v>
      </c>
      <c r="C40" s="399" t="s">
        <v>118</v>
      </c>
      <c r="D40" s="399"/>
      <c r="E40" s="440">
        <v>0</v>
      </c>
      <c r="F40" s="399">
        <v>43</v>
      </c>
      <c r="G40" s="440">
        <v>249.51263514945055</v>
      </c>
      <c r="H40" s="399">
        <v>9.06</v>
      </c>
      <c r="I40" s="440">
        <v>291.55190419903465</v>
      </c>
      <c r="J40" s="399"/>
      <c r="K40" s="440">
        <v>0</v>
      </c>
      <c r="L40" s="399">
        <v>423</v>
      </c>
      <c r="M40" s="440">
        <v>244.04358433810987</v>
      </c>
      <c r="N40" s="399">
        <v>3</v>
      </c>
      <c r="O40" s="399" t="s">
        <v>9</v>
      </c>
      <c r="P40" s="399">
        <v>30.2</v>
      </c>
      <c r="Q40" s="442">
        <v>399.4749768132317</v>
      </c>
      <c r="R40" s="443">
        <v>1184.5831004998267</v>
      </c>
      <c r="S40" s="393"/>
    </row>
    <row r="41" spans="1:19" ht="12.75">
      <c r="A41" s="439">
        <v>36</v>
      </c>
      <c r="B41" s="428" t="s">
        <v>232</v>
      </c>
      <c r="C41" s="429" t="s">
        <v>233</v>
      </c>
      <c r="D41" s="405">
        <v>8.7</v>
      </c>
      <c r="E41" s="440">
        <v>408.3924822569972</v>
      </c>
      <c r="F41" s="425"/>
      <c r="G41" s="440">
        <v>0</v>
      </c>
      <c r="H41" s="405">
        <v>8.99</v>
      </c>
      <c r="I41" s="440">
        <v>306.86667841185374</v>
      </c>
      <c r="J41" s="398">
        <v>130</v>
      </c>
      <c r="K41" s="440">
        <v>250.57744780652234</v>
      </c>
      <c r="L41" s="425"/>
      <c r="M41" s="440">
        <v>0</v>
      </c>
      <c r="N41" s="400">
        <v>3</v>
      </c>
      <c r="O41" s="401" t="s">
        <v>9</v>
      </c>
      <c r="P41" s="433">
        <v>58.2</v>
      </c>
      <c r="Q41" s="442">
        <v>209.89185356929474</v>
      </c>
      <c r="R41" s="443">
        <v>1175.7284620446678</v>
      </c>
      <c r="S41" s="393"/>
    </row>
    <row r="42" spans="1:19" ht="12.75">
      <c r="A42" s="439">
        <v>37</v>
      </c>
      <c r="B42" s="428" t="s">
        <v>217</v>
      </c>
      <c r="C42" s="429" t="s">
        <v>22</v>
      </c>
      <c r="D42" s="434"/>
      <c r="E42" s="441">
        <v>0</v>
      </c>
      <c r="F42" s="434">
        <v>42</v>
      </c>
      <c r="G42" s="440">
        <v>241.20826519835524</v>
      </c>
      <c r="H42" s="434">
        <v>8.85</v>
      </c>
      <c r="I42" s="441">
        <v>338.54416150658153</v>
      </c>
      <c r="J42" s="418"/>
      <c r="K42" s="440">
        <v>0</v>
      </c>
      <c r="L42" s="428">
        <v>440</v>
      </c>
      <c r="M42" s="441">
        <v>273.1270380836266</v>
      </c>
      <c r="N42" s="416">
        <v>3</v>
      </c>
      <c r="O42" s="417" t="s">
        <v>9</v>
      </c>
      <c r="P42" s="429">
        <v>40.8</v>
      </c>
      <c r="Q42" s="442">
        <v>321.1826101425158</v>
      </c>
      <c r="R42" s="443">
        <v>1174.0620749310792</v>
      </c>
      <c r="S42" s="393"/>
    </row>
    <row r="43" spans="1:19" ht="12.75">
      <c r="A43" s="439">
        <v>38</v>
      </c>
      <c r="B43" s="428" t="s">
        <v>218</v>
      </c>
      <c r="C43" s="429" t="s">
        <v>22</v>
      </c>
      <c r="D43" s="404"/>
      <c r="E43" s="440">
        <v>0</v>
      </c>
      <c r="F43" s="405">
        <v>47</v>
      </c>
      <c r="G43" s="440">
        <v>282.97567562283774</v>
      </c>
      <c r="H43" s="405">
        <v>9.18</v>
      </c>
      <c r="I43" s="440">
        <v>266.11757007027813</v>
      </c>
      <c r="J43" s="425"/>
      <c r="K43" s="440">
        <v>0</v>
      </c>
      <c r="L43" s="404">
        <v>382</v>
      </c>
      <c r="M43" s="440">
        <v>177.94834870087072</v>
      </c>
      <c r="N43" s="400">
        <v>3</v>
      </c>
      <c r="O43" s="401" t="s">
        <v>9</v>
      </c>
      <c r="P43" s="433">
        <v>24.6</v>
      </c>
      <c r="Q43" s="442">
        <v>443.98303084142674</v>
      </c>
      <c r="R43" s="443">
        <v>1171.0246252354134</v>
      </c>
      <c r="S43" s="393"/>
    </row>
    <row r="44" spans="1:19" ht="12.75">
      <c r="A44" s="439">
        <v>39</v>
      </c>
      <c r="B44" s="428" t="s">
        <v>266</v>
      </c>
      <c r="C44" s="429" t="s">
        <v>94</v>
      </c>
      <c r="D44" s="425"/>
      <c r="E44" s="440">
        <v>0</v>
      </c>
      <c r="F44" s="405"/>
      <c r="G44" s="440">
        <v>0</v>
      </c>
      <c r="H44" s="405">
        <v>9</v>
      </c>
      <c r="I44" s="440">
        <v>304.6573865716712</v>
      </c>
      <c r="J44" s="398">
        <v>145</v>
      </c>
      <c r="K44" s="440">
        <v>352.91179962753216</v>
      </c>
      <c r="L44" s="425"/>
      <c r="M44" s="440">
        <v>0</v>
      </c>
      <c r="N44" s="400">
        <v>3</v>
      </c>
      <c r="O44" s="401" t="s">
        <v>9</v>
      </c>
      <c r="P44" s="433">
        <v>16.9</v>
      </c>
      <c r="Q44" s="442">
        <v>508.68963753403364</v>
      </c>
      <c r="R44" s="443">
        <v>1166.258823733237</v>
      </c>
      <c r="S44" s="393"/>
    </row>
    <row r="45" spans="1:19" ht="12.75">
      <c r="A45" s="439">
        <v>40</v>
      </c>
      <c r="B45" s="428" t="s">
        <v>270</v>
      </c>
      <c r="C45" s="429" t="s">
        <v>100</v>
      </c>
      <c r="D45" s="437"/>
      <c r="E45" s="441">
        <v>0</v>
      </c>
      <c r="F45" s="438">
        <v>45</v>
      </c>
      <c r="G45" s="441">
        <v>266.1963264267749</v>
      </c>
      <c r="H45" s="434">
        <v>8.81</v>
      </c>
      <c r="I45" s="441">
        <v>347.849932472144</v>
      </c>
      <c r="J45" s="418">
        <v>140</v>
      </c>
      <c r="K45" s="441">
        <v>317.6610220523158</v>
      </c>
      <c r="L45" s="428"/>
      <c r="M45" s="441">
        <v>0</v>
      </c>
      <c r="N45" s="416">
        <v>3</v>
      </c>
      <c r="O45" s="417" t="s">
        <v>9</v>
      </c>
      <c r="P45" s="429">
        <v>55.1</v>
      </c>
      <c r="Q45" s="442">
        <v>228.12723330396904</v>
      </c>
      <c r="R45" s="443">
        <v>1159.8345142552037</v>
      </c>
      <c r="S45" s="393"/>
    </row>
    <row r="46" spans="1:19" ht="12.75">
      <c r="A46" s="439">
        <v>41</v>
      </c>
      <c r="B46" s="428" t="s">
        <v>240</v>
      </c>
      <c r="C46" s="429" t="s">
        <v>23</v>
      </c>
      <c r="D46" s="437"/>
      <c r="E46" s="441">
        <v>0</v>
      </c>
      <c r="F46" s="428">
        <v>42.5</v>
      </c>
      <c r="G46" s="441">
        <v>245.35725606638346</v>
      </c>
      <c r="H46" s="428">
        <v>9.35</v>
      </c>
      <c r="I46" s="441">
        <v>231.87499042598205</v>
      </c>
      <c r="J46" s="437"/>
      <c r="K46" s="441">
        <v>0</v>
      </c>
      <c r="L46" s="428">
        <v>404</v>
      </c>
      <c r="M46" s="441">
        <v>212.67571135874587</v>
      </c>
      <c r="N46" s="431">
        <v>3</v>
      </c>
      <c r="O46" s="432" t="s">
        <v>9</v>
      </c>
      <c r="P46" s="429">
        <v>22.3</v>
      </c>
      <c r="Q46" s="442">
        <v>462.88718125519625</v>
      </c>
      <c r="R46" s="443">
        <v>1152.7951391063077</v>
      </c>
      <c r="S46" s="393"/>
    </row>
    <row r="47" spans="1:19" ht="12.75">
      <c r="A47" s="439">
        <v>42</v>
      </c>
      <c r="B47" s="428" t="s">
        <v>213</v>
      </c>
      <c r="C47" s="429" t="s">
        <v>21</v>
      </c>
      <c r="D47" s="405"/>
      <c r="E47" s="440">
        <v>0</v>
      </c>
      <c r="F47" s="405">
        <v>33.5</v>
      </c>
      <c r="G47" s="440">
        <v>171.7520215678643</v>
      </c>
      <c r="H47" s="405">
        <v>9.12</v>
      </c>
      <c r="I47" s="440">
        <v>278.7048901182654</v>
      </c>
      <c r="J47" s="435"/>
      <c r="K47" s="440">
        <v>0</v>
      </c>
      <c r="L47" s="404">
        <v>446</v>
      </c>
      <c r="M47" s="440">
        <v>283.61210071663027</v>
      </c>
      <c r="N47" s="400">
        <v>3</v>
      </c>
      <c r="O47" s="401" t="s">
        <v>9</v>
      </c>
      <c r="P47" s="433">
        <v>30.9</v>
      </c>
      <c r="Q47" s="442">
        <v>394.0635962080586</v>
      </c>
      <c r="R47" s="443">
        <v>1128.1326086108184</v>
      </c>
      <c r="S47" s="393"/>
    </row>
    <row r="48" spans="1:19" ht="12.75">
      <c r="A48" s="439">
        <v>43</v>
      </c>
      <c r="B48" s="399" t="s">
        <v>279</v>
      </c>
      <c r="C48" s="399" t="s">
        <v>278</v>
      </c>
      <c r="D48" s="399">
        <v>6.37</v>
      </c>
      <c r="E48" s="440">
        <v>270.88441986814365</v>
      </c>
      <c r="F48" s="399"/>
      <c r="G48" s="440">
        <v>0</v>
      </c>
      <c r="H48" s="399">
        <v>9.19</v>
      </c>
      <c r="I48" s="440">
        <v>264.0450195497512</v>
      </c>
      <c r="J48" s="399">
        <v>125</v>
      </c>
      <c r="K48" s="440">
        <v>218.85897886918931</v>
      </c>
      <c r="L48" s="399"/>
      <c r="M48" s="440">
        <v>0</v>
      </c>
      <c r="N48" s="399">
        <v>3</v>
      </c>
      <c r="O48" s="399"/>
      <c r="P48" s="399">
        <v>34</v>
      </c>
      <c r="Q48" s="442">
        <v>370.50727344790545</v>
      </c>
      <c r="R48" s="443">
        <v>1124.2956917349895</v>
      </c>
      <c r="S48" s="393"/>
    </row>
    <row r="49" spans="1:19" ht="12.75">
      <c r="A49" s="439">
        <v>44</v>
      </c>
      <c r="B49" s="399" t="s">
        <v>284</v>
      </c>
      <c r="C49" s="399" t="s">
        <v>118</v>
      </c>
      <c r="D49" s="399">
        <v>6.4</v>
      </c>
      <c r="E49" s="440">
        <v>272.63681632922163</v>
      </c>
      <c r="F49" s="399"/>
      <c r="G49" s="440">
        <v>0</v>
      </c>
      <c r="H49" s="399">
        <v>9.16</v>
      </c>
      <c r="I49" s="440">
        <v>270.28441135007904</v>
      </c>
      <c r="J49" s="399">
        <v>140</v>
      </c>
      <c r="K49" s="440">
        <v>317.6610220523158</v>
      </c>
      <c r="L49" s="399"/>
      <c r="M49" s="440">
        <v>0</v>
      </c>
      <c r="N49" s="399">
        <v>3</v>
      </c>
      <c r="O49" s="399" t="s">
        <v>9</v>
      </c>
      <c r="P49" s="399">
        <v>49.5</v>
      </c>
      <c r="Q49" s="442">
        <v>262.8287440552295</v>
      </c>
      <c r="R49" s="443">
        <v>1123.410993786846</v>
      </c>
      <c r="S49" s="393"/>
    </row>
    <row r="50" spans="1:19" ht="12.75">
      <c r="A50" s="439">
        <v>45</v>
      </c>
      <c r="B50" s="428" t="s">
        <v>214</v>
      </c>
      <c r="C50" s="429" t="s">
        <v>21</v>
      </c>
      <c r="D50" s="405">
        <v>7.8</v>
      </c>
      <c r="E50" s="440">
        <v>354.96554061418175</v>
      </c>
      <c r="F50" s="404"/>
      <c r="G50" s="440">
        <v>0</v>
      </c>
      <c r="H50" s="405">
        <v>8.83</v>
      </c>
      <c r="I50" s="440">
        <v>343.1829314588395</v>
      </c>
      <c r="J50" s="425">
        <v>120</v>
      </c>
      <c r="K50" s="440">
        <v>188.44678475981837</v>
      </c>
      <c r="L50" s="404"/>
      <c r="M50" s="440">
        <v>0</v>
      </c>
      <c r="N50" s="400">
        <v>3</v>
      </c>
      <c r="O50" s="401" t="s">
        <v>9</v>
      </c>
      <c r="P50" s="433">
        <v>53.7</v>
      </c>
      <c r="Q50" s="442">
        <v>236.59084527537874</v>
      </c>
      <c r="R50" s="443">
        <v>1123.1861021082184</v>
      </c>
      <c r="S50" s="393"/>
    </row>
    <row r="51" spans="1:19" ht="12.75">
      <c r="A51" s="439">
        <v>46</v>
      </c>
      <c r="B51" s="428" t="s">
        <v>254</v>
      </c>
      <c r="C51" s="429" t="s">
        <v>82</v>
      </c>
      <c r="D51" s="404">
        <v>8.52</v>
      </c>
      <c r="E51" s="440">
        <v>397.6789334862359</v>
      </c>
      <c r="F51" s="405"/>
      <c r="G51" s="440">
        <v>0</v>
      </c>
      <c r="H51" s="405">
        <v>8.72</v>
      </c>
      <c r="I51" s="440">
        <v>369.1997320762424</v>
      </c>
      <c r="J51" s="404">
        <v>145</v>
      </c>
      <c r="K51" s="440">
        <v>352.91179962753216</v>
      </c>
      <c r="L51" s="425"/>
      <c r="M51" s="440">
        <v>0</v>
      </c>
      <c r="N51" s="400">
        <v>0</v>
      </c>
      <c r="O51" s="401" t="s">
        <v>9</v>
      </c>
      <c r="P51" s="433">
        <v>0</v>
      </c>
      <c r="Q51" s="442">
        <v>0</v>
      </c>
      <c r="R51" s="443">
        <v>1119.7904651900105</v>
      </c>
      <c r="S51" s="393"/>
    </row>
    <row r="52" spans="1:19" ht="12.75">
      <c r="A52" s="439">
        <v>47</v>
      </c>
      <c r="B52" s="428" t="s">
        <v>234</v>
      </c>
      <c r="C52" s="429" t="s">
        <v>233</v>
      </c>
      <c r="D52" s="405"/>
      <c r="E52" s="440">
        <v>0</v>
      </c>
      <c r="F52" s="426">
        <v>27</v>
      </c>
      <c r="G52" s="440">
        <v>120.28764506164875</v>
      </c>
      <c r="H52" s="405">
        <v>8.83</v>
      </c>
      <c r="I52" s="440">
        <v>343.1829314588395</v>
      </c>
      <c r="J52" s="398"/>
      <c r="K52" s="440">
        <v>0</v>
      </c>
      <c r="L52" s="425">
        <v>425</v>
      </c>
      <c r="M52" s="440">
        <v>247.41632247019186</v>
      </c>
      <c r="N52" s="400">
        <v>3</v>
      </c>
      <c r="O52" s="401" t="s">
        <v>9</v>
      </c>
      <c r="P52" s="433">
        <v>31.9</v>
      </c>
      <c r="Q52" s="442">
        <v>386.3919182840256</v>
      </c>
      <c r="R52" s="443">
        <v>1097.2788172747057</v>
      </c>
      <c r="S52" s="393"/>
    </row>
    <row r="53" spans="1:19" ht="12.75">
      <c r="A53" s="439">
        <v>48</v>
      </c>
      <c r="B53" s="428" t="s">
        <v>230</v>
      </c>
      <c r="C53" s="429" t="s">
        <v>58</v>
      </c>
      <c r="D53" s="405"/>
      <c r="E53" s="440">
        <v>0</v>
      </c>
      <c r="F53" s="405">
        <v>35</v>
      </c>
      <c r="G53" s="440">
        <v>183.8489773897069</v>
      </c>
      <c r="H53" s="405">
        <v>8.74</v>
      </c>
      <c r="I53" s="440">
        <v>364.4061812687964</v>
      </c>
      <c r="J53" s="425"/>
      <c r="K53" s="440">
        <v>0</v>
      </c>
      <c r="L53" s="404">
        <v>418</v>
      </c>
      <c r="M53" s="440">
        <v>235.66994923483358</v>
      </c>
      <c r="N53" s="400">
        <v>3</v>
      </c>
      <c r="O53" s="401" t="s">
        <v>9</v>
      </c>
      <c r="P53" s="433">
        <v>46.5</v>
      </c>
      <c r="Q53" s="442">
        <v>282.34352528226015</v>
      </c>
      <c r="R53" s="443">
        <v>1066.268633175597</v>
      </c>
      <c r="S53" s="393"/>
    </row>
    <row r="54" spans="1:19" ht="12.75">
      <c r="A54" s="439">
        <v>49</v>
      </c>
      <c r="B54" s="428" t="s">
        <v>241</v>
      </c>
      <c r="C54" s="429" t="s">
        <v>23</v>
      </c>
      <c r="D54" s="405"/>
      <c r="E54" s="440">
        <v>0</v>
      </c>
      <c r="F54" s="425">
        <v>38</v>
      </c>
      <c r="G54" s="440">
        <v>208.2576883827944</v>
      </c>
      <c r="H54" s="405">
        <v>9.73</v>
      </c>
      <c r="I54" s="440">
        <v>163.06918801884765</v>
      </c>
      <c r="J54" s="435"/>
      <c r="K54" s="440">
        <v>0</v>
      </c>
      <c r="L54" s="404">
        <v>350</v>
      </c>
      <c r="M54" s="440">
        <v>130.7656374206952</v>
      </c>
      <c r="N54" s="400">
        <v>3</v>
      </c>
      <c r="O54" s="401" t="s">
        <v>9</v>
      </c>
      <c r="P54" s="433">
        <v>12.9</v>
      </c>
      <c r="Q54" s="442">
        <v>543.8933344851464</v>
      </c>
      <c r="R54" s="443">
        <v>1045.9858483074836</v>
      </c>
      <c r="S54" s="393"/>
    </row>
    <row r="55" spans="1:19" ht="12.75">
      <c r="A55" s="439">
        <v>50</v>
      </c>
      <c r="B55" s="428" t="s">
        <v>242</v>
      </c>
      <c r="C55" s="429" t="s">
        <v>23</v>
      </c>
      <c r="D55" s="405">
        <v>6.21</v>
      </c>
      <c r="E55" s="440">
        <v>261.54749818611</v>
      </c>
      <c r="F55" s="405"/>
      <c r="G55" s="440">
        <v>0</v>
      </c>
      <c r="H55" s="405">
        <v>9.51</v>
      </c>
      <c r="I55" s="440">
        <v>201.58785552118982</v>
      </c>
      <c r="J55" s="398">
        <v>135</v>
      </c>
      <c r="K55" s="440">
        <v>283.53177583089024</v>
      </c>
      <c r="L55" s="425"/>
      <c r="M55" s="440">
        <v>0</v>
      </c>
      <c r="N55" s="400">
        <v>3</v>
      </c>
      <c r="O55" s="401" t="s">
        <v>9</v>
      </c>
      <c r="P55" s="433">
        <v>45.6</v>
      </c>
      <c r="Q55" s="442">
        <v>288.32297849641105</v>
      </c>
      <c r="R55" s="443">
        <v>1034.990108034601</v>
      </c>
      <c r="S55" s="393"/>
    </row>
    <row r="56" spans="1:19" ht="12.75">
      <c r="A56" s="439">
        <v>51</v>
      </c>
      <c r="B56" s="428" t="s">
        <v>258</v>
      </c>
      <c r="C56" s="429" t="s">
        <v>88</v>
      </c>
      <c r="D56" s="405">
        <v>6.63</v>
      </c>
      <c r="E56" s="440">
        <v>286.0894554323376</v>
      </c>
      <c r="F56" s="405"/>
      <c r="G56" s="440">
        <v>0</v>
      </c>
      <c r="H56" s="405">
        <v>9.38</v>
      </c>
      <c r="I56" s="440">
        <v>226.05192246775852</v>
      </c>
      <c r="J56" s="435">
        <v>130</v>
      </c>
      <c r="K56" s="440">
        <v>250.57744780652234</v>
      </c>
      <c r="L56" s="404"/>
      <c r="M56" s="440">
        <v>0</v>
      </c>
      <c r="N56" s="400">
        <v>3</v>
      </c>
      <c r="O56" s="401" t="s">
        <v>9</v>
      </c>
      <c r="P56" s="433">
        <v>48.1</v>
      </c>
      <c r="Q56" s="442">
        <v>271.85573005247244</v>
      </c>
      <c r="R56" s="443">
        <v>1034.5745557590908</v>
      </c>
      <c r="S56" s="393"/>
    </row>
    <row r="57" spans="1:19" ht="12.75">
      <c r="A57" s="439">
        <v>52</v>
      </c>
      <c r="B57" s="428" t="s">
        <v>235</v>
      </c>
      <c r="C57" s="429" t="s">
        <v>233</v>
      </c>
      <c r="D57" s="404"/>
      <c r="E57" s="440">
        <v>0</v>
      </c>
      <c r="F57" s="405">
        <v>34</v>
      </c>
      <c r="G57" s="440">
        <v>175.77599901570431</v>
      </c>
      <c r="H57" s="405">
        <v>9.06</v>
      </c>
      <c r="I57" s="440">
        <v>291.55190419903465</v>
      </c>
      <c r="J57" s="398"/>
      <c r="K57" s="440">
        <v>0</v>
      </c>
      <c r="L57" s="404">
        <v>373</v>
      </c>
      <c r="M57" s="440">
        <v>164.26345190385388</v>
      </c>
      <c r="N57" s="400">
        <v>3</v>
      </c>
      <c r="O57" s="401" t="s">
        <v>9</v>
      </c>
      <c r="P57" s="433">
        <v>29.8</v>
      </c>
      <c r="Q57" s="442">
        <v>402.5824132880003</v>
      </c>
      <c r="R57" s="443">
        <v>1034.1737684065931</v>
      </c>
      <c r="S57" s="393"/>
    </row>
    <row r="58" spans="1:19" ht="12.75">
      <c r="A58" s="439">
        <v>53</v>
      </c>
      <c r="B58" s="428" t="s">
        <v>223</v>
      </c>
      <c r="C58" s="429" t="s">
        <v>222</v>
      </c>
      <c r="D58" s="405">
        <v>7.77</v>
      </c>
      <c r="E58" s="440">
        <v>353.19092451947523</v>
      </c>
      <c r="F58" s="405"/>
      <c r="G58" s="440">
        <v>0</v>
      </c>
      <c r="H58" s="405">
        <v>9.11</v>
      </c>
      <c r="I58" s="440">
        <v>280.8280583776734</v>
      </c>
      <c r="J58" s="435"/>
      <c r="K58" s="440">
        <v>0</v>
      </c>
      <c r="L58" s="404">
        <v>397</v>
      </c>
      <c r="M58" s="440">
        <v>201.43526990734878</v>
      </c>
      <c r="N58" s="400">
        <v>4</v>
      </c>
      <c r="O58" s="401" t="s">
        <v>9</v>
      </c>
      <c r="P58" s="433">
        <v>0.2</v>
      </c>
      <c r="Q58" s="442">
        <v>198.49844064098593</v>
      </c>
      <c r="R58" s="443">
        <v>1033.9526934454834</v>
      </c>
      <c r="S58" s="393"/>
    </row>
    <row r="59" spans="1:19" ht="12.75">
      <c r="A59" s="439">
        <v>54</v>
      </c>
      <c r="B59" s="428" t="s">
        <v>255</v>
      </c>
      <c r="C59" s="429" t="s">
        <v>82</v>
      </c>
      <c r="D59" s="405"/>
      <c r="E59" s="440">
        <v>0</v>
      </c>
      <c r="F59" s="405">
        <v>36</v>
      </c>
      <c r="G59" s="440">
        <v>191.95432056567572</v>
      </c>
      <c r="H59" s="405">
        <v>8.99</v>
      </c>
      <c r="I59" s="440">
        <v>306.86667841185374</v>
      </c>
      <c r="J59" s="435"/>
      <c r="K59" s="440">
        <v>0</v>
      </c>
      <c r="L59" s="404">
        <v>430</v>
      </c>
      <c r="M59" s="440">
        <v>255.90569712890738</v>
      </c>
      <c r="N59" s="400">
        <v>3</v>
      </c>
      <c r="O59" s="401" t="s">
        <v>9</v>
      </c>
      <c r="P59" s="433">
        <v>47.1</v>
      </c>
      <c r="Q59" s="442">
        <v>278.38923014008265</v>
      </c>
      <c r="R59" s="443">
        <v>1033.1159262465194</v>
      </c>
      <c r="S59" s="393"/>
    </row>
    <row r="60" spans="1:19" ht="12.75">
      <c r="A60" s="439">
        <v>55</v>
      </c>
      <c r="B60" s="428" t="s">
        <v>259</v>
      </c>
      <c r="C60" s="429" t="s">
        <v>88</v>
      </c>
      <c r="D60" s="404"/>
      <c r="E60" s="440">
        <v>0</v>
      </c>
      <c r="F60" s="405">
        <v>37.5</v>
      </c>
      <c r="G60" s="440">
        <v>204.1705845741381</v>
      </c>
      <c r="H60" s="405">
        <v>9.32</v>
      </c>
      <c r="I60" s="440">
        <v>237.7642472113682</v>
      </c>
      <c r="J60" s="398"/>
      <c r="K60" s="440">
        <v>0</v>
      </c>
      <c r="L60" s="404">
        <v>410</v>
      </c>
      <c r="M60" s="440">
        <v>222.44773253252978</v>
      </c>
      <c r="N60" s="400">
        <v>3</v>
      </c>
      <c r="O60" s="401" t="s">
        <v>9</v>
      </c>
      <c r="P60" s="433">
        <v>35.2</v>
      </c>
      <c r="Q60" s="442">
        <v>361.56805424122797</v>
      </c>
      <c r="R60" s="443">
        <v>1025.950618559264</v>
      </c>
      <c r="S60" s="393"/>
    </row>
    <row r="61" spans="1:19" ht="12.75">
      <c r="A61" s="439">
        <v>56</v>
      </c>
      <c r="B61" s="404" t="s">
        <v>271</v>
      </c>
      <c r="C61" s="404" t="s">
        <v>100</v>
      </c>
      <c r="D61" s="404"/>
      <c r="E61" s="440">
        <v>0</v>
      </c>
      <c r="F61" s="404">
        <v>38</v>
      </c>
      <c r="G61" s="440">
        <v>208.2576883827944</v>
      </c>
      <c r="H61" s="404">
        <v>8.54</v>
      </c>
      <c r="I61" s="440">
        <v>413.59787008683196</v>
      </c>
      <c r="J61" s="404">
        <v>150</v>
      </c>
      <c r="K61" s="440">
        <v>389.2368564555028</v>
      </c>
      <c r="L61" s="404"/>
      <c r="M61" s="440">
        <v>0</v>
      </c>
      <c r="N61" s="404">
        <v>0</v>
      </c>
      <c r="O61" s="404" t="s">
        <v>9</v>
      </c>
      <c r="P61" s="404">
        <v>0</v>
      </c>
      <c r="Q61" s="442">
        <v>0</v>
      </c>
      <c r="R61" s="443">
        <v>1011.0924149251292</v>
      </c>
      <c r="S61" s="393"/>
    </row>
    <row r="62" spans="1:19" ht="12.75">
      <c r="A62" s="439">
        <v>57</v>
      </c>
      <c r="B62" s="428" t="s">
        <v>219</v>
      </c>
      <c r="C62" s="429" t="s">
        <v>22</v>
      </c>
      <c r="D62" s="405"/>
      <c r="E62" s="440">
        <v>0</v>
      </c>
      <c r="F62" s="404">
        <v>41.5</v>
      </c>
      <c r="G62" s="440">
        <v>237.0657523167374</v>
      </c>
      <c r="H62" s="405">
        <v>9.25</v>
      </c>
      <c r="I62" s="440">
        <v>251.76227501306212</v>
      </c>
      <c r="J62" s="435"/>
      <c r="K62" s="440">
        <v>0</v>
      </c>
      <c r="L62" s="404">
        <v>409</v>
      </c>
      <c r="M62" s="440">
        <v>220.81037115339984</v>
      </c>
      <c r="N62" s="400">
        <v>3</v>
      </c>
      <c r="O62" s="401" t="s">
        <v>9</v>
      </c>
      <c r="P62" s="433">
        <v>45.6</v>
      </c>
      <c r="Q62" s="442">
        <v>288.32297849641105</v>
      </c>
      <c r="R62" s="443">
        <v>997.9613769796103</v>
      </c>
      <c r="S62" s="393"/>
    </row>
    <row r="63" spans="1:19" ht="12.75">
      <c r="A63" s="439">
        <v>58</v>
      </c>
      <c r="B63" s="428" t="s">
        <v>215</v>
      </c>
      <c r="C63" s="429" t="s">
        <v>21</v>
      </c>
      <c r="D63" s="405"/>
      <c r="E63" s="440">
        <v>0</v>
      </c>
      <c r="F63" s="405">
        <v>36</v>
      </c>
      <c r="G63" s="440">
        <v>191.95432056567572</v>
      </c>
      <c r="H63" s="405">
        <v>9.2</v>
      </c>
      <c r="I63" s="440">
        <v>261.9797237009856</v>
      </c>
      <c r="J63" s="435"/>
      <c r="K63" s="440">
        <v>0</v>
      </c>
      <c r="L63" s="404">
        <v>425</v>
      </c>
      <c r="M63" s="440">
        <v>247.41632247019186</v>
      </c>
      <c r="N63" s="400">
        <v>3</v>
      </c>
      <c r="O63" s="401" t="s">
        <v>9</v>
      </c>
      <c r="P63" s="433">
        <v>44.4</v>
      </c>
      <c r="Q63" s="442">
        <v>296.38505052822234</v>
      </c>
      <c r="R63" s="443">
        <v>997.7354172650755</v>
      </c>
      <c r="S63" s="393"/>
    </row>
    <row r="64" spans="1:19" ht="12.75">
      <c r="A64" s="439">
        <v>59</v>
      </c>
      <c r="B64" s="399" t="s">
        <v>285</v>
      </c>
      <c r="C64" s="399" t="s">
        <v>118</v>
      </c>
      <c r="D64" s="399"/>
      <c r="E64" s="440">
        <v>0</v>
      </c>
      <c r="F64" s="399">
        <v>37.5</v>
      </c>
      <c r="G64" s="440">
        <v>204.1705845741381</v>
      </c>
      <c r="H64" s="399">
        <v>8.79</v>
      </c>
      <c r="I64" s="440">
        <v>352.54512454511763</v>
      </c>
      <c r="J64" s="399"/>
      <c r="K64" s="440">
        <v>0</v>
      </c>
      <c r="L64" s="399">
        <v>366</v>
      </c>
      <c r="M64" s="440">
        <v>153.83917420923947</v>
      </c>
      <c r="N64" s="399">
        <v>3</v>
      </c>
      <c r="O64" s="399" t="s">
        <v>9</v>
      </c>
      <c r="P64" s="399">
        <v>49.6</v>
      </c>
      <c r="Q64" s="442">
        <v>262.1893213553663</v>
      </c>
      <c r="R64" s="443">
        <v>972.7442046838614</v>
      </c>
      <c r="S64" s="393"/>
    </row>
    <row r="65" spans="1:19" ht="12.75">
      <c r="A65" s="439">
        <v>60</v>
      </c>
      <c r="B65" s="399" t="s">
        <v>280</v>
      </c>
      <c r="C65" s="399" t="s">
        <v>278</v>
      </c>
      <c r="D65" s="399">
        <v>7.06</v>
      </c>
      <c r="E65" s="440">
        <v>311.3200910886858</v>
      </c>
      <c r="F65" s="399"/>
      <c r="G65" s="440">
        <v>0</v>
      </c>
      <c r="H65" s="399">
        <v>9.3</v>
      </c>
      <c r="I65" s="440">
        <v>241.72710390843406</v>
      </c>
      <c r="J65" s="399"/>
      <c r="K65" s="440">
        <v>0</v>
      </c>
      <c r="L65" s="399">
        <v>372</v>
      </c>
      <c r="M65" s="440">
        <v>162.7623550030473</v>
      </c>
      <c r="N65" s="399">
        <v>3</v>
      </c>
      <c r="O65" s="399" t="s">
        <v>9</v>
      </c>
      <c r="P65" s="399">
        <v>54.4</v>
      </c>
      <c r="Q65" s="442">
        <v>232.34133230474842</v>
      </c>
      <c r="R65" s="443">
        <v>948.1508823049156</v>
      </c>
      <c r="S65" s="393"/>
    </row>
    <row r="66" spans="1:19" ht="12.75">
      <c r="A66" s="439">
        <v>61</v>
      </c>
      <c r="B66" s="428" t="s">
        <v>236</v>
      </c>
      <c r="C66" s="429" t="s">
        <v>233</v>
      </c>
      <c r="D66" s="405">
        <v>7.98</v>
      </c>
      <c r="E66" s="440">
        <v>365.6220453599007</v>
      </c>
      <c r="F66" s="404"/>
      <c r="G66" s="440">
        <v>0</v>
      </c>
      <c r="H66" s="405">
        <v>9.06</v>
      </c>
      <c r="I66" s="440">
        <v>291.55190419903465</v>
      </c>
      <c r="J66" s="404">
        <v>0</v>
      </c>
      <c r="K66" s="440">
        <v>0</v>
      </c>
      <c r="L66" s="404">
        <v>0</v>
      </c>
      <c r="M66" s="440">
        <v>0</v>
      </c>
      <c r="N66" s="400">
        <v>3</v>
      </c>
      <c r="O66" s="401" t="s">
        <v>9</v>
      </c>
      <c r="P66" s="433">
        <v>46.8</v>
      </c>
      <c r="Q66" s="442">
        <v>280.3631745797123</v>
      </c>
      <c r="R66" s="443">
        <v>937.5371241386476</v>
      </c>
      <c r="S66" s="393"/>
    </row>
    <row r="67" spans="1:19" ht="12.75">
      <c r="A67" s="439">
        <v>62</v>
      </c>
      <c r="B67" s="428" t="s">
        <v>260</v>
      </c>
      <c r="C67" s="429" t="s">
        <v>88</v>
      </c>
      <c r="D67" s="405"/>
      <c r="E67" s="440">
        <v>0</v>
      </c>
      <c r="F67" s="404">
        <v>34.5</v>
      </c>
      <c r="G67" s="440">
        <v>179.8083690659572</v>
      </c>
      <c r="H67" s="405">
        <v>9.18</v>
      </c>
      <c r="I67" s="440">
        <v>266.11757007027813</v>
      </c>
      <c r="J67" s="404">
        <v>130</v>
      </c>
      <c r="K67" s="440">
        <v>250.57744780652234</v>
      </c>
      <c r="L67" s="404"/>
      <c r="M67" s="440">
        <v>0</v>
      </c>
      <c r="N67" s="400">
        <v>3</v>
      </c>
      <c r="O67" s="401" t="s">
        <v>9</v>
      </c>
      <c r="P67" s="433">
        <v>53</v>
      </c>
      <c r="Q67" s="442">
        <v>240.87572020978533</v>
      </c>
      <c r="R67" s="443">
        <v>937.379107152543</v>
      </c>
      <c r="S67" s="393"/>
    </row>
    <row r="68" spans="1:19" ht="12.75">
      <c r="A68" s="439">
        <v>63</v>
      </c>
      <c r="B68" s="428" t="s">
        <v>224</v>
      </c>
      <c r="C68" s="429" t="s">
        <v>222</v>
      </c>
      <c r="D68" s="404"/>
      <c r="E68" s="440">
        <v>0</v>
      </c>
      <c r="F68" s="426">
        <v>42</v>
      </c>
      <c r="G68" s="440">
        <v>241.20826519835524</v>
      </c>
      <c r="H68" s="405">
        <v>8.62</v>
      </c>
      <c r="I68" s="440">
        <v>393.58695829149474</v>
      </c>
      <c r="J68" s="398">
        <v>0</v>
      </c>
      <c r="K68" s="440">
        <v>0</v>
      </c>
      <c r="L68" s="425"/>
      <c r="M68" s="440">
        <v>0</v>
      </c>
      <c r="N68" s="400">
        <v>3</v>
      </c>
      <c r="O68" s="401" t="s">
        <v>9</v>
      </c>
      <c r="P68" s="433">
        <v>45.9</v>
      </c>
      <c r="Q68" s="442">
        <v>286.3234308718338</v>
      </c>
      <c r="R68" s="443">
        <v>921.1186543616838</v>
      </c>
      <c r="S68" s="393"/>
    </row>
    <row r="69" spans="1:19" ht="12.75">
      <c r="A69" s="439">
        <v>64</v>
      </c>
      <c r="B69" s="428" t="s">
        <v>261</v>
      </c>
      <c r="C69" s="429" t="s">
        <v>88</v>
      </c>
      <c r="D69" s="404"/>
      <c r="E69" s="440">
        <v>0</v>
      </c>
      <c r="F69" s="426">
        <v>34</v>
      </c>
      <c r="G69" s="440">
        <v>175.77599901570431</v>
      </c>
      <c r="H69" s="405">
        <v>8.78</v>
      </c>
      <c r="I69" s="440">
        <v>354.9032798250555</v>
      </c>
      <c r="J69" s="398"/>
      <c r="K69" s="440">
        <v>0</v>
      </c>
      <c r="L69" s="425">
        <v>350</v>
      </c>
      <c r="M69" s="440">
        <v>130.7656374206952</v>
      </c>
      <c r="N69" s="400">
        <v>3</v>
      </c>
      <c r="O69" s="401" t="s">
        <v>9</v>
      </c>
      <c r="P69" s="433">
        <v>50.8</v>
      </c>
      <c r="Q69" s="442">
        <v>254.57211304932852</v>
      </c>
      <c r="R69" s="443">
        <v>916.0170293107836</v>
      </c>
      <c r="S69" s="393"/>
    </row>
    <row r="70" spans="1:19" ht="12.75">
      <c r="A70" s="439">
        <v>65</v>
      </c>
      <c r="B70" s="428" t="s">
        <v>220</v>
      </c>
      <c r="C70" s="429" t="s">
        <v>22</v>
      </c>
      <c r="D70" s="405">
        <v>7.52</v>
      </c>
      <c r="E70" s="440">
        <v>338.41915247907775</v>
      </c>
      <c r="F70" s="426"/>
      <c r="G70" s="440">
        <v>0</v>
      </c>
      <c r="H70" s="405">
        <v>9.2</v>
      </c>
      <c r="I70" s="440">
        <v>261.9797237009856</v>
      </c>
      <c r="J70" s="398">
        <v>125</v>
      </c>
      <c r="K70" s="440">
        <v>218.85897886918931</v>
      </c>
      <c r="L70" s="425"/>
      <c r="M70" s="440">
        <v>0</v>
      </c>
      <c r="N70" s="400">
        <v>4</v>
      </c>
      <c r="O70" s="401" t="s">
        <v>9</v>
      </c>
      <c r="P70" s="433">
        <v>21.9</v>
      </c>
      <c r="Q70" s="442">
        <v>94.0194527884385</v>
      </c>
      <c r="R70" s="443">
        <v>913.2773078376911</v>
      </c>
      <c r="S70" s="393"/>
    </row>
    <row r="71" spans="1:19" ht="12.75">
      <c r="A71" s="439">
        <v>66</v>
      </c>
      <c r="B71" s="444" t="s">
        <v>231</v>
      </c>
      <c r="C71" s="445" t="s">
        <v>58</v>
      </c>
      <c r="D71" s="444"/>
      <c r="E71" s="446">
        <v>0</v>
      </c>
      <c r="F71" s="447">
        <v>32</v>
      </c>
      <c r="G71" s="446">
        <v>159.73208402209195</v>
      </c>
      <c r="H71" s="448">
        <v>9.33</v>
      </c>
      <c r="I71" s="446">
        <v>235.79381810442445</v>
      </c>
      <c r="J71" s="444"/>
      <c r="K71" s="446">
        <v>0</v>
      </c>
      <c r="L71" s="444">
        <v>380</v>
      </c>
      <c r="M71" s="446">
        <v>174.88031127249715</v>
      </c>
      <c r="N71" s="449">
        <v>3</v>
      </c>
      <c r="O71" s="450" t="s">
        <v>9</v>
      </c>
      <c r="P71" s="445">
        <v>41.5</v>
      </c>
      <c r="Q71" s="451">
        <v>316.28922220090084</v>
      </c>
      <c r="R71" s="452">
        <v>886.6954355999144</v>
      </c>
      <c r="S71" s="393"/>
    </row>
    <row r="72" spans="1:19" ht="12.75">
      <c r="A72" s="439">
        <v>67</v>
      </c>
      <c r="B72" s="399" t="s">
        <v>281</v>
      </c>
      <c r="C72" s="399" t="s">
        <v>278</v>
      </c>
      <c r="D72" s="399"/>
      <c r="E72" s="440">
        <v>0</v>
      </c>
      <c r="F72" s="399">
        <v>39</v>
      </c>
      <c r="G72" s="440">
        <v>216.45369640771116</v>
      </c>
      <c r="H72" s="399">
        <v>8.77</v>
      </c>
      <c r="I72" s="440">
        <v>357.26846802874815</v>
      </c>
      <c r="J72" s="399">
        <v>135</v>
      </c>
      <c r="K72" s="440">
        <v>283.53177583089024</v>
      </c>
      <c r="L72" s="399"/>
      <c r="M72" s="440">
        <v>0</v>
      </c>
      <c r="N72" s="399">
        <v>0</v>
      </c>
      <c r="O72" s="399" t="s">
        <v>9</v>
      </c>
      <c r="P72" s="399">
        <v>0</v>
      </c>
      <c r="Q72" s="440">
        <v>0</v>
      </c>
      <c r="R72" s="453">
        <v>857.2539402673494</v>
      </c>
      <c r="S72" s="393"/>
    </row>
    <row r="73" spans="1:19" ht="12.75">
      <c r="A73" s="439">
        <v>68</v>
      </c>
      <c r="B73" s="428" t="s">
        <v>225</v>
      </c>
      <c r="C73" s="429" t="s">
        <v>222</v>
      </c>
      <c r="D73" s="405">
        <v>5.35</v>
      </c>
      <c r="E73" s="440">
        <v>211.64712999294514</v>
      </c>
      <c r="F73" s="404"/>
      <c r="G73" s="440">
        <v>0</v>
      </c>
      <c r="H73" s="405">
        <v>9.32</v>
      </c>
      <c r="I73" s="440">
        <v>237.7642472113682</v>
      </c>
      <c r="J73" s="404"/>
      <c r="K73" s="440">
        <v>0</v>
      </c>
      <c r="L73" s="404">
        <v>310</v>
      </c>
      <c r="M73" s="440">
        <v>78.14702602822491</v>
      </c>
      <c r="N73" s="400">
        <v>4</v>
      </c>
      <c r="O73" s="401" t="s">
        <v>9</v>
      </c>
      <c r="P73" s="433">
        <v>0.2</v>
      </c>
      <c r="Q73" s="440">
        <v>198.49844064098593</v>
      </c>
      <c r="R73" s="453">
        <v>726.0568438735241</v>
      </c>
      <c r="S73" s="393"/>
    </row>
    <row r="74" spans="1:19" ht="12.75">
      <c r="A74" s="439">
        <v>69</v>
      </c>
      <c r="B74" s="428" t="s">
        <v>256</v>
      </c>
      <c r="C74" s="429" t="s">
        <v>82</v>
      </c>
      <c r="D74" s="405"/>
      <c r="E74" s="440">
        <v>0</v>
      </c>
      <c r="F74" s="404">
        <v>39</v>
      </c>
      <c r="G74" s="440">
        <v>216.45369640771116</v>
      </c>
      <c r="H74" s="405">
        <v>8.97</v>
      </c>
      <c r="I74" s="440">
        <v>311.3066800436712</v>
      </c>
      <c r="J74" s="435"/>
      <c r="K74" s="440">
        <v>0</v>
      </c>
      <c r="L74" s="404">
        <v>382</v>
      </c>
      <c r="M74" s="440">
        <v>177.94834870087072</v>
      </c>
      <c r="N74" s="400">
        <v>4</v>
      </c>
      <c r="O74" s="401" t="s">
        <v>9</v>
      </c>
      <c r="P74" s="433">
        <v>51.5</v>
      </c>
      <c r="Q74" s="440">
        <v>11.494883657787224</v>
      </c>
      <c r="R74" s="453">
        <v>717.2036088100404</v>
      </c>
      <c r="S74" s="393"/>
    </row>
    <row r="75" spans="1:19" ht="12.75">
      <c r="A75" s="439">
        <v>70</v>
      </c>
      <c r="B75" s="399" t="s">
        <v>286</v>
      </c>
      <c r="C75" s="399" t="s">
        <v>118</v>
      </c>
      <c r="D75" s="399">
        <v>7.25</v>
      </c>
      <c r="E75" s="440">
        <v>322.50010072258146</v>
      </c>
      <c r="F75" s="399"/>
      <c r="G75" s="440">
        <v>0</v>
      </c>
      <c r="H75" s="399">
        <v>9.9</v>
      </c>
      <c r="I75" s="440">
        <v>135.8305518648132</v>
      </c>
      <c r="J75" s="399">
        <v>130</v>
      </c>
      <c r="K75" s="440">
        <v>250.57744780652234</v>
      </c>
      <c r="L75" s="399"/>
      <c r="M75" s="440">
        <v>0</v>
      </c>
      <c r="N75" s="399">
        <v>0</v>
      </c>
      <c r="O75" s="399" t="s">
        <v>9</v>
      </c>
      <c r="P75" s="399">
        <v>0</v>
      </c>
      <c r="Q75" s="440">
        <v>0</v>
      </c>
      <c r="R75" s="453">
        <v>708.908100393917</v>
      </c>
      <c r="S75" s="393"/>
    </row>
    <row r="76" spans="1:19" ht="12.75">
      <c r="A76" s="439">
        <v>71</v>
      </c>
      <c r="B76" s="428" t="s">
        <v>237</v>
      </c>
      <c r="C76" s="429" t="s">
        <v>233</v>
      </c>
      <c r="D76" s="434"/>
      <c r="E76" s="441"/>
      <c r="F76" s="434">
        <v>31.5</v>
      </c>
      <c r="G76" s="441"/>
      <c r="H76" s="434">
        <v>9.15</v>
      </c>
      <c r="I76" s="441">
        <v>272.37869029692564</v>
      </c>
      <c r="J76" s="436"/>
      <c r="K76" s="441"/>
      <c r="L76" s="428">
        <v>410</v>
      </c>
      <c r="M76" s="441"/>
      <c r="N76" s="416">
        <v>3</v>
      </c>
      <c r="O76" s="417"/>
      <c r="P76" s="429">
        <v>30.8</v>
      </c>
      <c r="Q76" s="440">
        <v>394.8345741723097</v>
      </c>
      <c r="R76" s="453">
        <v>667.2132644692354</v>
      </c>
      <c r="S76" s="393"/>
    </row>
    <row r="77" spans="1:19" ht="12.75">
      <c r="A77" s="439">
        <v>72</v>
      </c>
      <c r="B77" s="428" t="s">
        <v>226</v>
      </c>
      <c r="C77" s="429" t="s">
        <v>222</v>
      </c>
      <c r="D77" s="405"/>
      <c r="E77" s="440">
        <v>0</v>
      </c>
      <c r="F77" s="405"/>
      <c r="G77" s="440">
        <v>0</v>
      </c>
      <c r="H77" s="405">
        <v>10.12</v>
      </c>
      <c r="I77" s="440">
        <v>103.92533735740379</v>
      </c>
      <c r="J77" s="404">
        <v>130</v>
      </c>
      <c r="K77" s="440">
        <v>250.57744780652234</v>
      </c>
      <c r="L77" s="404"/>
      <c r="M77" s="440">
        <v>0</v>
      </c>
      <c r="N77" s="400">
        <v>4</v>
      </c>
      <c r="O77" s="401" t="s">
        <v>9</v>
      </c>
      <c r="P77" s="433">
        <v>13.1</v>
      </c>
      <c r="Q77" s="440">
        <v>132.108449344954</v>
      </c>
      <c r="R77" s="453">
        <v>486.61123450888016</v>
      </c>
      <c r="S77" s="393"/>
    </row>
    <row r="78" spans="1:19" ht="12.75">
      <c r="A78" s="395"/>
      <c r="B78" s="411"/>
      <c r="C78" s="411"/>
      <c r="D78" s="411"/>
      <c r="E78" s="420"/>
      <c r="F78" s="411"/>
      <c r="G78" s="420"/>
      <c r="H78" s="411"/>
      <c r="I78" s="420"/>
      <c r="J78" s="411"/>
      <c r="K78" s="420"/>
      <c r="L78" s="411"/>
      <c r="M78" s="420"/>
      <c r="N78" s="411"/>
      <c r="O78" s="411"/>
      <c r="P78" s="411"/>
      <c r="Q78" s="420"/>
      <c r="R78" s="411"/>
      <c r="S78" s="393"/>
    </row>
    <row r="79" spans="1:19" ht="12.75">
      <c r="A79" s="395"/>
      <c r="B79" s="411"/>
      <c r="C79" s="411"/>
      <c r="D79" s="411"/>
      <c r="E79" s="420"/>
      <c r="F79" s="411"/>
      <c r="G79" s="420"/>
      <c r="H79" s="411"/>
      <c r="I79" s="420"/>
      <c r="J79" s="411"/>
      <c r="K79" s="420"/>
      <c r="L79" s="411"/>
      <c r="M79" s="420"/>
      <c r="N79" s="411"/>
      <c r="O79" s="411"/>
      <c r="P79" s="411"/>
      <c r="Q79" s="420"/>
      <c r="R79" s="411"/>
      <c r="S79" s="393"/>
    </row>
    <row r="80" spans="1:19" ht="12.75">
      <c r="A80" s="395"/>
      <c r="B80" s="411"/>
      <c r="C80" s="411"/>
      <c r="D80" s="411"/>
      <c r="E80" s="420"/>
      <c r="F80" s="411"/>
      <c r="G80" s="420"/>
      <c r="H80" s="411"/>
      <c r="I80" s="420"/>
      <c r="J80" s="411"/>
      <c r="K80" s="420"/>
      <c r="L80" s="411"/>
      <c r="M80" s="420"/>
      <c r="N80" s="411"/>
      <c r="O80" s="411"/>
      <c r="P80" s="411"/>
      <c r="Q80" s="420"/>
      <c r="R80" s="411"/>
      <c r="S80" s="393"/>
    </row>
    <row r="81" spans="1:18" ht="12.75">
      <c r="A81" s="395"/>
      <c r="B81" s="411"/>
      <c r="C81" s="411"/>
      <c r="D81" s="411"/>
      <c r="E81" s="420"/>
      <c r="F81" s="411"/>
      <c r="G81" s="420"/>
      <c r="H81" s="411"/>
      <c r="I81" s="420"/>
      <c r="J81" s="411"/>
      <c r="K81" s="420"/>
      <c r="L81" s="411"/>
      <c r="M81" s="420"/>
      <c r="N81" s="411"/>
      <c r="O81" s="411"/>
      <c r="P81" s="411"/>
      <c r="Q81" s="420"/>
      <c r="R81" s="411"/>
    </row>
    <row r="82" spans="1:18" ht="12.75">
      <c r="A82" s="393"/>
      <c r="B82" s="411"/>
      <c r="C82" s="411"/>
      <c r="D82" s="411"/>
      <c r="E82" s="420"/>
      <c r="F82" s="411"/>
      <c r="G82" s="420"/>
      <c r="H82" s="411"/>
      <c r="I82" s="420"/>
      <c r="J82" s="411"/>
      <c r="K82" s="420"/>
      <c r="L82" s="411"/>
      <c r="M82" s="420"/>
      <c r="N82" s="411"/>
      <c r="O82" s="411"/>
      <c r="P82" s="411"/>
      <c r="Q82" s="420"/>
      <c r="R82" s="411"/>
    </row>
    <row r="83" spans="1:18" ht="12.75">
      <c r="A83" s="393"/>
      <c r="B83" s="411"/>
      <c r="C83" s="411"/>
      <c r="D83" s="411"/>
      <c r="E83" s="420"/>
      <c r="F83" s="411"/>
      <c r="G83" s="420"/>
      <c r="H83" s="411"/>
      <c r="I83" s="420"/>
      <c r="J83" s="411"/>
      <c r="K83" s="420"/>
      <c r="L83" s="411"/>
      <c r="M83" s="420"/>
      <c r="N83" s="411"/>
      <c r="O83" s="411"/>
      <c r="P83" s="411"/>
      <c r="Q83" s="420"/>
      <c r="R83" s="411"/>
    </row>
    <row r="84" spans="1:18" ht="12.75">
      <c r="A84" s="393"/>
      <c r="B84" s="411"/>
      <c r="C84" s="411"/>
      <c r="D84" s="411"/>
      <c r="E84" s="420"/>
      <c r="F84" s="411"/>
      <c r="G84" s="420"/>
      <c r="H84" s="411"/>
      <c r="I84" s="420"/>
      <c r="J84" s="411"/>
      <c r="K84" s="420"/>
      <c r="L84" s="411"/>
      <c r="M84" s="420"/>
      <c r="N84" s="411"/>
      <c r="O84" s="411"/>
      <c r="P84" s="411"/>
      <c r="Q84" s="420"/>
      <c r="R84" s="411"/>
    </row>
    <row r="85" spans="1:18" ht="12.75">
      <c r="A85" s="393"/>
      <c r="B85" s="411"/>
      <c r="C85" s="411"/>
      <c r="D85" s="411"/>
      <c r="E85" s="420"/>
      <c r="F85" s="411"/>
      <c r="G85" s="420"/>
      <c r="H85" s="411"/>
      <c r="I85" s="420"/>
      <c r="J85" s="411"/>
      <c r="K85" s="420"/>
      <c r="L85" s="411"/>
      <c r="M85" s="420"/>
      <c r="N85" s="411"/>
      <c r="O85" s="411"/>
      <c r="P85" s="411"/>
      <c r="Q85" s="420"/>
      <c r="R85" s="411"/>
    </row>
  </sheetData>
  <sheetProtection/>
  <mergeCells count="3">
    <mergeCell ref="N5:P5"/>
    <mergeCell ref="K1:P1"/>
    <mergeCell ref="B3:C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06">
      <selection activeCell="A1" sqref="A1:U132"/>
    </sheetView>
  </sheetViews>
  <sheetFormatPr defaultColWidth="9.00390625" defaultRowHeight="12.75"/>
  <cols>
    <col min="2" max="2" width="17.75390625" style="0" customWidth="1"/>
    <col min="3" max="3" width="14.375" style="0" customWidth="1"/>
    <col min="15" max="15" width="2.375" style="0" customWidth="1"/>
  </cols>
  <sheetData>
    <row r="1" spans="1:18" ht="23.25">
      <c r="A1" s="344" t="s">
        <v>208</v>
      </c>
      <c r="B1" s="330"/>
      <c r="C1" s="345"/>
      <c r="D1" s="330"/>
      <c r="E1" s="366"/>
      <c r="F1" s="330"/>
      <c r="G1" s="366"/>
      <c r="H1" s="330"/>
      <c r="I1" s="366"/>
      <c r="J1" s="330"/>
      <c r="K1" s="189" t="s">
        <v>41</v>
      </c>
      <c r="L1" s="189"/>
      <c r="M1" s="189"/>
      <c r="N1" s="189"/>
      <c r="O1" s="189"/>
      <c r="P1" s="189"/>
      <c r="Q1" s="330"/>
      <c r="R1" s="330"/>
    </row>
    <row r="2" spans="1:18" ht="12.75">
      <c r="A2" s="330"/>
      <c r="B2" s="330"/>
      <c r="C2" s="345"/>
      <c r="D2" s="330"/>
      <c r="E2" s="366"/>
      <c r="F2" s="330"/>
      <c r="G2" s="366"/>
      <c r="H2" s="330"/>
      <c r="I2" s="366"/>
      <c r="J2" s="330"/>
      <c r="K2" s="366"/>
      <c r="L2" s="330"/>
      <c r="M2" s="330"/>
      <c r="N2" s="346"/>
      <c r="O2" s="366"/>
      <c r="P2" s="330"/>
      <c r="Q2" s="330"/>
      <c r="R2" s="330"/>
    </row>
    <row r="3" spans="1:18" ht="15.75">
      <c r="A3" s="349"/>
      <c r="B3" s="185" t="s">
        <v>209</v>
      </c>
      <c r="C3" s="185"/>
      <c r="D3" s="330"/>
      <c r="E3" s="366"/>
      <c r="F3" s="330"/>
      <c r="G3" s="366"/>
      <c r="H3" s="330"/>
      <c r="I3" s="366"/>
      <c r="J3" s="330"/>
      <c r="K3" s="366"/>
      <c r="L3" s="330"/>
      <c r="M3" s="330"/>
      <c r="N3" s="346"/>
      <c r="O3" s="366"/>
      <c r="P3" s="330"/>
      <c r="Q3" s="330"/>
      <c r="R3" s="330"/>
    </row>
    <row r="4" spans="1:18" ht="15.75">
      <c r="A4" s="349"/>
      <c r="B4" s="372"/>
      <c r="C4" s="372"/>
      <c r="D4" s="330"/>
      <c r="E4" s="366"/>
      <c r="F4" s="330"/>
      <c r="G4" s="366"/>
      <c r="H4" s="330"/>
      <c r="I4" s="366"/>
      <c r="J4" s="330"/>
      <c r="K4" s="366"/>
      <c r="L4" s="330"/>
      <c r="M4" s="330"/>
      <c r="N4" s="346"/>
      <c r="O4" s="366"/>
      <c r="P4" s="330"/>
      <c r="Q4" s="330"/>
      <c r="R4" s="330"/>
    </row>
    <row r="5" spans="1:18" ht="12.75">
      <c r="A5" s="331" t="s">
        <v>0</v>
      </c>
      <c r="B5" s="364" t="s">
        <v>1</v>
      </c>
      <c r="C5" s="364" t="s">
        <v>2</v>
      </c>
      <c r="D5" s="364" t="s">
        <v>210</v>
      </c>
      <c r="E5" s="367" t="s">
        <v>3</v>
      </c>
      <c r="F5" s="364" t="s">
        <v>4</v>
      </c>
      <c r="G5" s="367" t="s">
        <v>3</v>
      </c>
      <c r="H5" s="364" t="s">
        <v>5</v>
      </c>
      <c r="I5" s="367" t="s">
        <v>3</v>
      </c>
      <c r="J5" s="364" t="s">
        <v>6</v>
      </c>
      <c r="K5" s="367" t="s">
        <v>3</v>
      </c>
      <c r="L5" s="364" t="s">
        <v>7</v>
      </c>
      <c r="M5" s="367" t="s">
        <v>3</v>
      </c>
      <c r="N5" s="329" t="s">
        <v>211</v>
      </c>
      <c r="O5" s="328"/>
      <c r="P5" s="389"/>
      <c r="Q5" s="367" t="s">
        <v>3</v>
      </c>
      <c r="R5" s="364" t="s">
        <v>8</v>
      </c>
    </row>
    <row r="6" spans="1:18" ht="12.75">
      <c r="A6" s="342"/>
      <c r="B6" s="378" t="s">
        <v>212</v>
      </c>
      <c r="C6" s="354" t="s">
        <v>21</v>
      </c>
      <c r="D6" s="332">
        <v>9.11</v>
      </c>
      <c r="E6" s="333">
        <v>432.8451018147126</v>
      </c>
      <c r="F6" s="335"/>
      <c r="G6" s="333">
        <v>0</v>
      </c>
      <c r="H6" s="332">
        <v>8.18</v>
      </c>
      <c r="I6" s="333">
        <v>509.096636892241</v>
      </c>
      <c r="J6" s="334">
        <v>140</v>
      </c>
      <c r="K6" s="333">
        <v>317.6610220523158</v>
      </c>
      <c r="L6" s="352"/>
      <c r="M6" s="333">
        <v>0</v>
      </c>
      <c r="N6" s="336">
        <v>3</v>
      </c>
      <c r="O6" s="337" t="s">
        <v>9</v>
      </c>
      <c r="P6" s="347">
        <v>20.8</v>
      </c>
      <c r="Q6" s="333">
        <v>475.41083468270074</v>
      </c>
      <c r="R6" s="338">
        <v>1735.0135954419702</v>
      </c>
    </row>
    <row r="7" spans="1:18" ht="12.75">
      <c r="A7" s="342"/>
      <c r="B7" s="378" t="s">
        <v>213</v>
      </c>
      <c r="C7" s="354" t="s">
        <v>21</v>
      </c>
      <c r="D7" s="335"/>
      <c r="E7" s="333">
        <v>0</v>
      </c>
      <c r="F7" s="332">
        <v>33.5</v>
      </c>
      <c r="G7" s="333">
        <v>171.7520215678643</v>
      </c>
      <c r="H7" s="332">
        <v>9.12</v>
      </c>
      <c r="I7" s="333">
        <v>278.7048901182654</v>
      </c>
      <c r="J7" s="352"/>
      <c r="K7" s="333">
        <v>0</v>
      </c>
      <c r="L7" s="335">
        <v>446</v>
      </c>
      <c r="M7" s="333">
        <v>283.61210071663027</v>
      </c>
      <c r="N7" s="336">
        <v>3</v>
      </c>
      <c r="O7" s="337" t="s">
        <v>9</v>
      </c>
      <c r="P7" s="347">
        <v>30.9</v>
      </c>
      <c r="Q7" s="333">
        <v>394.0635962080586</v>
      </c>
      <c r="R7" s="338">
        <v>1128.1326086108184</v>
      </c>
    </row>
    <row r="8" spans="1:18" ht="12.75">
      <c r="A8" s="342"/>
      <c r="B8" s="350" t="s">
        <v>214</v>
      </c>
      <c r="C8" s="354" t="s">
        <v>21</v>
      </c>
      <c r="D8" s="352">
        <v>7.8</v>
      </c>
      <c r="E8" s="333">
        <v>354.96554061418175</v>
      </c>
      <c r="F8" s="332"/>
      <c r="G8" s="333">
        <v>0</v>
      </c>
      <c r="H8" s="332">
        <v>8.83</v>
      </c>
      <c r="I8" s="333">
        <v>343.1829314588395</v>
      </c>
      <c r="J8" s="334">
        <v>120</v>
      </c>
      <c r="K8" s="333">
        <v>188.44678475981837</v>
      </c>
      <c r="L8" s="352"/>
      <c r="M8" s="333">
        <v>0</v>
      </c>
      <c r="N8" s="336">
        <v>3</v>
      </c>
      <c r="O8" s="337" t="s">
        <v>9</v>
      </c>
      <c r="P8" s="347">
        <v>53.7</v>
      </c>
      <c r="Q8" s="333">
        <v>236.59084527537874</v>
      </c>
      <c r="R8" s="338">
        <v>1123.1861021082184</v>
      </c>
    </row>
    <row r="9" spans="1:18" ht="12.75">
      <c r="A9" s="342"/>
      <c r="B9" s="350" t="s">
        <v>215</v>
      </c>
      <c r="C9" s="354" t="s">
        <v>21</v>
      </c>
      <c r="D9" s="332"/>
      <c r="E9" s="333">
        <v>0</v>
      </c>
      <c r="F9" s="351">
        <v>36</v>
      </c>
      <c r="G9" s="333">
        <v>191.95432056567572</v>
      </c>
      <c r="H9" s="332">
        <v>9.2</v>
      </c>
      <c r="I9" s="333">
        <v>261.9797237009856</v>
      </c>
      <c r="J9" s="334"/>
      <c r="K9" s="333">
        <v>0</v>
      </c>
      <c r="L9" s="352">
        <v>425</v>
      </c>
      <c r="M9" s="333">
        <v>247.41632247019186</v>
      </c>
      <c r="N9" s="336">
        <v>3</v>
      </c>
      <c r="O9" s="337" t="s">
        <v>9</v>
      </c>
      <c r="P9" s="347">
        <v>44.4</v>
      </c>
      <c r="Q9" s="333">
        <v>296.38505052822234</v>
      </c>
      <c r="R9" s="338">
        <v>997.7354172650755</v>
      </c>
    </row>
    <row r="10" spans="1:18" ht="12.75">
      <c r="A10" s="342"/>
      <c r="B10" s="350"/>
      <c r="C10" s="354"/>
      <c r="D10" s="352"/>
      <c r="E10" s="333">
        <v>0</v>
      </c>
      <c r="F10" s="351"/>
      <c r="G10" s="333">
        <v>0</v>
      </c>
      <c r="H10" s="332"/>
      <c r="I10" s="333">
        <v>0</v>
      </c>
      <c r="J10" s="334"/>
      <c r="K10" s="333">
        <v>0</v>
      </c>
      <c r="L10" s="352"/>
      <c r="M10" s="333">
        <v>0</v>
      </c>
      <c r="N10" s="336"/>
      <c r="O10" s="337" t="s">
        <v>9</v>
      </c>
      <c r="P10" s="347"/>
      <c r="Q10" s="333">
        <v>0</v>
      </c>
      <c r="R10" s="338">
        <v>0</v>
      </c>
    </row>
    <row r="11" spans="1:18" ht="12.75">
      <c r="A11" s="342"/>
      <c r="B11" s="350"/>
      <c r="C11" s="354"/>
      <c r="D11" s="352"/>
      <c r="E11" s="333"/>
      <c r="F11" s="332"/>
      <c r="G11" s="333"/>
      <c r="H11" s="332"/>
      <c r="I11" s="333"/>
      <c r="J11" s="334"/>
      <c r="K11" s="333"/>
      <c r="L11" s="352"/>
      <c r="M11" s="333"/>
      <c r="N11" s="336"/>
      <c r="O11" s="337"/>
      <c r="P11" s="347"/>
      <c r="Q11" s="333"/>
      <c r="R11" s="370">
        <v>4984.067723426083</v>
      </c>
    </row>
    <row r="12" spans="1:18" ht="12.75">
      <c r="A12" s="343"/>
      <c r="B12" s="374"/>
      <c r="C12" s="375"/>
      <c r="D12" s="368"/>
      <c r="E12" s="334"/>
      <c r="F12" s="341"/>
      <c r="G12" s="334"/>
      <c r="H12" s="341"/>
      <c r="I12" s="334"/>
      <c r="J12" s="334"/>
      <c r="K12" s="334"/>
      <c r="L12" s="368"/>
      <c r="M12" s="334"/>
      <c r="N12" s="336"/>
      <c r="O12" s="337"/>
      <c r="P12" s="348"/>
      <c r="Q12" s="334"/>
      <c r="R12" s="337"/>
    </row>
    <row r="13" spans="1:18" ht="12.75">
      <c r="A13" s="342"/>
      <c r="B13" s="350" t="s">
        <v>216</v>
      </c>
      <c r="C13" s="354" t="s">
        <v>22</v>
      </c>
      <c r="D13" s="335">
        <v>7.66</v>
      </c>
      <c r="E13" s="333">
        <v>346.6876454740526</v>
      </c>
      <c r="F13" s="332"/>
      <c r="G13" s="333">
        <v>0</v>
      </c>
      <c r="H13" s="332">
        <v>8.77</v>
      </c>
      <c r="I13" s="333">
        <v>357.26846802874815</v>
      </c>
      <c r="J13" s="334">
        <v>125</v>
      </c>
      <c r="K13" s="333">
        <v>218.85897886918931</v>
      </c>
      <c r="L13" s="335"/>
      <c r="M13" s="333">
        <v>0</v>
      </c>
      <c r="N13" s="336">
        <v>3</v>
      </c>
      <c r="O13" s="337" t="s">
        <v>9</v>
      </c>
      <c r="P13" s="379">
        <v>22.4</v>
      </c>
      <c r="Q13" s="333">
        <v>462.05773492932144</v>
      </c>
      <c r="R13" s="338">
        <v>1384.8728273013114</v>
      </c>
    </row>
    <row r="14" spans="1:18" ht="12.75">
      <c r="A14" s="342"/>
      <c r="B14" s="350" t="s">
        <v>217</v>
      </c>
      <c r="C14" s="354" t="s">
        <v>22</v>
      </c>
      <c r="D14" s="351"/>
      <c r="E14" s="333">
        <v>0</v>
      </c>
      <c r="F14" s="332">
        <v>42</v>
      </c>
      <c r="G14" s="333">
        <v>241.20826519835524</v>
      </c>
      <c r="H14" s="332">
        <v>8.85</v>
      </c>
      <c r="I14" s="333">
        <v>338.54416150658153</v>
      </c>
      <c r="J14" s="352"/>
      <c r="K14" s="333">
        <v>0</v>
      </c>
      <c r="L14" s="335">
        <v>440</v>
      </c>
      <c r="M14" s="333">
        <v>273.1270380836266</v>
      </c>
      <c r="N14" s="336">
        <v>3</v>
      </c>
      <c r="O14" s="337" t="s">
        <v>9</v>
      </c>
      <c r="P14" s="379">
        <v>40.8</v>
      </c>
      <c r="Q14" s="333">
        <v>321.1826101425158</v>
      </c>
      <c r="R14" s="338">
        <v>1174.0620749310792</v>
      </c>
    </row>
    <row r="15" spans="1:18" ht="12.75">
      <c r="A15" s="342"/>
      <c r="B15" s="350" t="s">
        <v>218</v>
      </c>
      <c r="C15" s="354" t="s">
        <v>22</v>
      </c>
      <c r="D15" s="332"/>
      <c r="E15" s="333">
        <v>0</v>
      </c>
      <c r="F15" s="351">
        <v>47</v>
      </c>
      <c r="G15" s="333">
        <v>282.97567562283774</v>
      </c>
      <c r="H15" s="332">
        <v>9.18</v>
      </c>
      <c r="I15" s="333">
        <v>266.11757007027813</v>
      </c>
      <c r="J15" s="334"/>
      <c r="K15" s="333">
        <v>0</v>
      </c>
      <c r="L15" s="352">
        <v>382</v>
      </c>
      <c r="M15" s="333">
        <v>177.94834870087072</v>
      </c>
      <c r="N15" s="336">
        <v>3</v>
      </c>
      <c r="O15" s="337" t="s">
        <v>9</v>
      </c>
      <c r="P15" s="379">
        <v>24.6</v>
      </c>
      <c r="Q15" s="333">
        <v>443.98303084142674</v>
      </c>
      <c r="R15" s="338">
        <v>1171.0246252354134</v>
      </c>
    </row>
    <row r="16" spans="1:18" ht="12.75">
      <c r="A16" s="342"/>
      <c r="B16" s="350" t="s">
        <v>219</v>
      </c>
      <c r="C16" s="354" t="s">
        <v>22</v>
      </c>
      <c r="D16" s="332"/>
      <c r="E16" s="333">
        <v>0</v>
      </c>
      <c r="F16" s="351">
        <v>41.5</v>
      </c>
      <c r="G16" s="333">
        <v>237.0657523167374</v>
      </c>
      <c r="H16" s="332">
        <v>9.25</v>
      </c>
      <c r="I16" s="333">
        <v>251.76227501306212</v>
      </c>
      <c r="J16" s="352"/>
      <c r="K16" s="333">
        <v>0</v>
      </c>
      <c r="L16" s="335">
        <v>409</v>
      </c>
      <c r="M16" s="333">
        <v>220.81037115339984</v>
      </c>
      <c r="N16" s="336">
        <v>3</v>
      </c>
      <c r="O16" s="337" t="s">
        <v>9</v>
      </c>
      <c r="P16" s="379">
        <v>45.6</v>
      </c>
      <c r="Q16" s="333">
        <v>288.32297849641105</v>
      </c>
      <c r="R16" s="338">
        <v>997.9613769796103</v>
      </c>
    </row>
    <row r="17" spans="1:21" ht="12.75">
      <c r="A17" s="342"/>
      <c r="B17" s="350" t="s">
        <v>220</v>
      </c>
      <c r="C17" s="354" t="s">
        <v>22</v>
      </c>
      <c r="D17" s="351">
        <v>7.52</v>
      </c>
      <c r="E17" s="333">
        <v>338.41915247907775</v>
      </c>
      <c r="F17" s="332"/>
      <c r="G17" s="333">
        <v>0</v>
      </c>
      <c r="H17" s="332">
        <v>9.2</v>
      </c>
      <c r="I17" s="333">
        <v>261.9797237009856</v>
      </c>
      <c r="J17" s="334">
        <v>125</v>
      </c>
      <c r="K17" s="333">
        <v>218.85897886918931</v>
      </c>
      <c r="L17" s="352"/>
      <c r="M17" s="333">
        <v>0</v>
      </c>
      <c r="N17" s="336">
        <v>4</v>
      </c>
      <c r="O17" s="337" t="s">
        <v>9</v>
      </c>
      <c r="P17" s="379">
        <v>21.9</v>
      </c>
      <c r="Q17" s="333">
        <v>94.0194527884385</v>
      </c>
      <c r="R17" s="338">
        <v>913.2773078376911</v>
      </c>
      <c r="S17" s="330"/>
      <c r="T17" s="330"/>
      <c r="U17" s="330"/>
    </row>
    <row r="18" spans="1:21" ht="12.75">
      <c r="A18" s="342"/>
      <c r="B18" s="350"/>
      <c r="C18" s="354"/>
      <c r="D18" s="335"/>
      <c r="E18" s="333"/>
      <c r="F18" s="332"/>
      <c r="G18" s="333"/>
      <c r="H18" s="332"/>
      <c r="I18" s="333"/>
      <c r="J18" s="334"/>
      <c r="K18" s="333"/>
      <c r="L18" s="335"/>
      <c r="M18" s="333"/>
      <c r="N18" s="336"/>
      <c r="O18" s="337"/>
      <c r="P18" s="347"/>
      <c r="Q18" s="333"/>
      <c r="R18" s="370">
        <v>4727.920904447415</v>
      </c>
      <c r="S18" s="330"/>
      <c r="T18" s="330"/>
      <c r="U18" s="330"/>
    </row>
    <row r="19" spans="1:21" ht="12.75">
      <c r="A19" s="343"/>
      <c r="B19" s="374"/>
      <c r="C19" s="375"/>
      <c r="D19" s="340"/>
      <c r="E19" s="334"/>
      <c r="F19" s="341"/>
      <c r="G19" s="334"/>
      <c r="H19" s="341"/>
      <c r="I19" s="334"/>
      <c r="J19" s="334"/>
      <c r="K19" s="334"/>
      <c r="L19" s="340"/>
      <c r="M19" s="334"/>
      <c r="N19" s="336"/>
      <c r="O19" s="337"/>
      <c r="P19" s="348"/>
      <c r="Q19" s="334"/>
      <c r="R19" s="337"/>
      <c r="S19" s="339"/>
      <c r="T19" s="339"/>
      <c r="U19" s="339"/>
    </row>
    <row r="20" spans="1:21" ht="12.75">
      <c r="A20" s="342"/>
      <c r="B20" s="350" t="s">
        <v>221</v>
      </c>
      <c r="C20" s="354" t="s">
        <v>222</v>
      </c>
      <c r="D20" s="335"/>
      <c r="E20" s="333">
        <v>0</v>
      </c>
      <c r="F20" s="332">
        <v>53</v>
      </c>
      <c r="G20" s="333">
        <v>333.84318122905535</v>
      </c>
      <c r="H20" s="332">
        <v>8.45</v>
      </c>
      <c r="I20" s="333">
        <v>436.63948470417114</v>
      </c>
      <c r="J20" s="334"/>
      <c r="K20" s="333">
        <v>0</v>
      </c>
      <c r="L20" s="352">
        <v>480</v>
      </c>
      <c r="M20" s="333">
        <v>345.0925860677347</v>
      </c>
      <c r="N20" s="336">
        <v>3</v>
      </c>
      <c r="O20" s="337" t="s">
        <v>9</v>
      </c>
      <c r="P20" s="379">
        <v>45.3</v>
      </c>
      <c r="Q20" s="333">
        <v>290.32891785875256</v>
      </c>
      <c r="R20" s="338">
        <v>1405.9041698597139</v>
      </c>
      <c r="S20" s="330"/>
      <c r="T20" s="330"/>
      <c r="U20" s="330"/>
    </row>
    <row r="21" spans="1:21" ht="12.75">
      <c r="A21" s="342"/>
      <c r="B21" s="350" t="s">
        <v>223</v>
      </c>
      <c r="C21" s="354" t="s">
        <v>222</v>
      </c>
      <c r="D21" s="335">
        <v>7.77</v>
      </c>
      <c r="E21" s="333">
        <v>353.19092451947523</v>
      </c>
      <c r="F21" s="332"/>
      <c r="G21" s="333">
        <v>0</v>
      </c>
      <c r="H21" s="332">
        <v>9.11</v>
      </c>
      <c r="I21" s="333">
        <v>280.8280583776734</v>
      </c>
      <c r="J21" s="352"/>
      <c r="K21" s="333">
        <v>0</v>
      </c>
      <c r="L21" s="335">
        <v>397</v>
      </c>
      <c r="M21" s="333">
        <v>201.43526990734878</v>
      </c>
      <c r="N21" s="336">
        <v>4</v>
      </c>
      <c r="O21" s="337" t="s">
        <v>9</v>
      </c>
      <c r="P21" s="379">
        <v>0.2</v>
      </c>
      <c r="Q21" s="333">
        <v>198.49844064098593</v>
      </c>
      <c r="R21" s="338">
        <v>1033.9526934454834</v>
      </c>
      <c r="S21" s="330"/>
      <c r="T21" s="330"/>
      <c r="U21" s="330"/>
    </row>
    <row r="22" spans="1:21" ht="12.75">
      <c r="A22" s="342"/>
      <c r="B22" s="350" t="s">
        <v>224</v>
      </c>
      <c r="C22" s="354" t="s">
        <v>222</v>
      </c>
      <c r="D22" s="335"/>
      <c r="E22" s="333">
        <v>0</v>
      </c>
      <c r="F22" s="332">
        <v>42</v>
      </c>
      <c r="G22" s="333">
        <v>241.20826519835524</v>
      </c>
      <c r="H22" s="332">
        <v>8.62</v>
      </c>
      <c r="I22" s="333">
        <v>393.58695829149474</v>
      </c>
      <c r="J22" s="352">
        <v>0</v>
      </c>
      <c r="K22" s="333">
        <v>0</v>
      </c>
      <c r="L22" s="335"/>
      <c r="M22" s="333">
        <v>0</v>
      </c>
      <c r="N22" s="336">
        <v>3</v>
      </c>
      <c r="O22" s="337" t="s">
        <v>9</v>
      </c>
      <c r="P22" s="379">
        <v>45.9</v>
      </c>
      <c r="Q22" s="333">
        <v>286.3234308718338</v>
      </c>
      <c r="R22" s="338">
        <v>921.1186543616838</v>
      </c>
      <c r="S22" s="330"/>
      <c r="T22" s="339"/>
      <c r="U22" s="339"/>
    </row>
    <row r="23" spans="1:21" ht="12.75">
      <c r="A23" s="342"/>
      <c r="B23" s="350" t="s">
        <v>225</v>
      </c>
      <c r="C23" s="354" t="s">
        <v>222</v>
      </c>
      <c r="D23" s="332">
        <v>5.35</v>
      </c>
      <c r="E23" s="333">
        <v>211.64712999294514</v>
      </c>
      <c r="F23" s="335"/>
      <c r="G23" s="333">
        <v>0</v>
      </c>
      <c r="H23" s="332">
        <v>9.32</v>
      </c>
      <c r="I23" s="333">
        <v>237.7642472113682</v>
      </c>
      <c r="J23" s="352"/>
      <c r="K23" s="333">
        <v>0</v>
      </c>
      <c r="L23" s="335">
        <v>310</v>
      </c>
      <c r="M23" s="333">
        <v>78.14702602822491</v>
      </c>
      <c r="N23" s="336">
        <v>4</v>
      </c>
      <c r="O23" s="337" t="s">
        <v>9</v>
      </c>
      <c r="P23" s="379">
        <v>0.2</v>
      </c>
      <c r="Q23" s="333">
        <v>198.49844064098593</v>
      </c>
      <c r="R23" s="338">
        <v>726.0568438735241</v>
      </c>
      <c r="S23" s="330"/>
      <c r="T23" s="330"/>
      <c r="U23" s="330"/>
    </row>
    <row r="24" spans="1:21" ht="12.75">
      <c r="A24" s="342"/>
      <c r="B24" s="385" t="s">
        <v>226</v>
      </c>
      <c r="C24" s="354" t="s">
        <v>222</v>
      </c>
      <c r="D24" s="352"/>
      <c r="E24" s="333">
        <v>0</v>
      </c>
      <c r="F24" s="332"/>
      <c r="G24" s="333">
        <v>0</v>
      </c>
      <c r="H24" s="332">
        <v>10.12</v>
      </c>
      <c r="I24" s="333">
        <v>103.92533735740379</v>
      </c>
      <c r="J24" s="334">
        <v>130</v>
      </c>
      <c r="K24" s="333">
        <v>250.57744780652234</v>
      </c>
      <c r="L24" s="352"/>
      <c r="M24" s="333">
        <v>0</v>
      </c>
      <c r="N24" s="336">
        <v>4</v>
      </c>
      <c r="O24" s="337" t="s">
        <v>9</v>
      </c>
      <c r="P24" s="379">
        <v>13.1</v>
      </c>
      <c r="Q24" s="333">
        <v>132.108449344954</v>
      </c>
      <c r="R24" s="338">
        <v>486.61123450888016</v>
      </c>
      <c r="S24" s="330"/>
      <c r="T24" s="330"/>
      <c r="U24" s="330"/>
    </row>
    <row r="25" spans="1:21" ht="12.75">
      <c r="A25" s="342"/>
      <c r="B25" s="350"/>
      <c r="C25" s="354"/>
      <c r="D25" s="335"/>
      <c r="E25" s="333"/>
      <c r="F25" s="332"/>
      <c r="G25" s="333"/>
      <c r="H25" s="332"/>
      <c r="I25" s="333"/>
      <c r="J25" s="352"/>
      <c r="K25" s="333"/>
      <c r="L25" s="335"/>
      <c r="M25" s="333"/>
      <c r="N25" s="336"/>
      <c r="O25" s="337"/>
      <c r="P25" s="347"/>
      <c r="Q25" s="333"/>
      <c r="R25" s="370">
        <v>4087.032361540405</v>
      </c>
      <c r="S25" s="330"/>
      <c r="T25" s="330"/>
      <c r="U25" s="330"/>
    </row>
    <row r="26" spans="1:21" ht="12.75">
      <c r="A26" s="343"/>
      <c r="B26" s="374"/>
      <c r="C26" s="375"/>
      <c r="D26" s="340"/>
      <c r="E26" s="334"/>
      <c r="F26" s="341"/>
      <c r="G26" s="334"/>
      <c r="H26" s="341"/>
      <c r="I26" s="334"/>
      <c r="J26" s="368"/>
      <c r="K26" s="334"/>
      <c r="L26" s="340"/>
      <c r="M26" s="334"/>
      <c r="N26" s="336"/>
      <c r="O26" s="337"/>
      <c r="P26" s="348"/>
      <c r="Q26" s="334"/>
      <c r="R26" s="337"/>
      <c r="S26" s="339"/>
      <c r="T26" s="330"/>
      <c r="U26" s="330"/>
    </row>
    <row r="27" spans="1:21" ht="12.75">
      <c r="A27" s="342"/>
      <c r="B27" s="350" t="s">
        <v>227</v>
      </c>
      <c r="C27" s="354" t="s">
        <v>58</v>
      </c>
      <c r="D27" s="335">
        <v>8.93</v>
      </c>
      <c r="E27" s="333">
        <v>422.10147730270836</v>
      </c>
      <c r="F27" s="332"/>
      <c r="G27" s="333">
        <v>0</v>
      </c>
      <c r="H27" s="332">
        <v>8.26</v>
      </c>
      <c r="I27" s="333">
        <v>487.10968555990286</v>
      </c>
      <c r="J27" s="334">
        <v>165</v>
      </c>
      <c r="K27" s="333">
        <v>504.256291882017</v>
      </c>
      <c r="L27" s="335"/>
      <c r="M27" s="333">
        <v>0</v>
      </c>
      <c r="N27" s="336">
        <v>3</v>
      </c>
      <c r="O27" s="337" t="s">
        <v>9</v>
      </c>
      <c r="P27" s="379">
        <v>36.8</v>
      </c>
      <c r="Q27" s="333">
        <v>349.80532046708225</v>
      </c>
      <c r="R27" s="338">
        <v>1763.2727752117105</v>
      </c>
      <c r="S27" s="330"/>
      <c r="T27" s="330"/>
      <c r="U27" s="330"/>
    </row>
    <row r="28" spans="1:21" ht="12.75">
      <c r="A28" s="342"/>
      <c r="B28" s="350" t="s">
        <v>228</v>
      </c>
      <c r="C28" s="354" t="s">
        <v>58</v>
      </c>
      <c r="D28" s="352">
        <v>9.56</v>
      </c>
      <c r="E28" s="333">
        <v>459.759182156245</v>
      </c>
      <c r="F28" s="332"/>
      <c r="G28" s="333">
        <v>0</v>
      </c>
      <c r="H28" s="332">
        <v>8.51</v>
      </c>
      <c r="I28" s="333">
        <v>421.21627916319045</v>
      </c>
      <c r="J28" s="352">
        <v>160</v>
      </c>
      <c r="K28" s="333">
        <v>464.9452732879719</v>
      </c>
      <c r="L28" s="335"/>
      <c r="M28" s="333">
        <v>0</v>
      </c>
      <c r="N28" s="336">
        <v>3</v>
      </c>
      <c r="O28" s="337" t="s">
        <v>9</v>
      </c>
      <c r="P28" s="379">
        <v>46.3</v>
      </c>
      <c r="Q28" s="333">
        <v>283.66731631329253</v>
      </c>
      <c r="R28" s="338">
        <v>1629.5880509206997</v>
      </c>
      <c r="S28" s="330"/>
      <c r="T28" s="330"/>
      <c r="U28" s="330"/>
    </row>
    <row r="29" spans="1:21" ht="12.75">
      <c r="A29" s="342"/>
      <c r="B29" s="350" t="s">
        <v>229</v>
      </c>
      <c r="C29" s="354" t="s">
        <v>58</v>
      </c>
      <c r="D29" s="335"/>
      <c r="E29" s="333">
        <v>0</v>
      </c>
      <c r="F29" s="332">
        <v>45</v>
      </c>
      <c r="G29" s="333">
        <v>266.1963264267749</v>
      </c>
      <c r="H29" s="332">
        <v>8.55</v>
      </c>
      <c r="I29" s="333">
        <v>411.07223616126464</v>
      </c>
      <c r="J29" s="334"/>
      <c r="K29" s="333">
        <v>0</v>
      </c>
      <c r="L29" s="352">
        <v>428</v>
      </c>
      <c r="M29" s="333">
        <v>252.5001327863051</v>
      </c>
      <c r="N29" s="336">
        <v>3</v>
      </c>
      <c r="O29" s="337" t="s">
        <v>9</v>
      </c>
      <c r="P29" s="379">
        <v>22.7</v>
      </c>
      <c r="Q29" s="333">
        <v>459.57349764309134</v>
      </c>
      <c r="R29" s="338">
        <v>1389.3421930174359</v>
      </c>
      <c r="S29" s="330"/>
      <c r="T29" s="339"/>
      <c r="U29" s="339"/>
    </row>
    <row r="30" spans="1:21" ht="12.75">
      <c r="A30" s="342"/>
      <c r="B30" s="350" t="s">
        <v>230</v>
      </c>
      <c r="C30" s="354" t="s">
        <v>58</v>
      </c>
      <c r="D30" s="332"/>
      <c r="E30" s="333">
        <v>0</v>
      </c>
      <c r="F30" s="351">
        <v>35</v>
      </c>
      <c r="G30" s="333">
        <v>183.8489773897069</v>
      </c>
      <c r="H30" s="332">
        <v>8.74</v>
      </c>
      <c r="I30" s="333">
        <v>364.4061812687964</v>
      </c>
      <c r="J30" s="352"/>
      <c r="K30" s="333">
        <v>0</v>
      </c>
      <c r="L30" s="335">
        <v>418</v>
      </c>
      <c r="M30" s="333">
        <v>235.66994923483358</v>
      </c>
      <c r="N30" s="336">
        <v>3</v>
      </c>
      <c r="O30" s="337" t="s">
        <v>9</v>
      </c>
      <c r="P30" s="380">
        <v>46.5</v>
      </c>
      <c r="Q30" s="333">
        <v>282.34352528226015</v>
      </c>
      <c r="R30" s="338">
        <v>1066.268633175597</v>
      </c>
      <c r="S30" s="330"/>
      <c r="T30" s="330"/>
      <c r="U30" s="330"/>
    </row>
    <row r="31" spans="1:21" ht="12.75">
      <c r="A31" s="342"/>
      <c r="B31" s="350" t="s">
        <v>231</v>
      </c>
      <c r="C31" s="354" t="s">
        <v>58</v>
      </c>
      <c r="D31" s="362"/>
      <c r="E31" s="355">
        <v>0</v>
      </c>
      <c r="F31" s="357">
        <v>32</v>
      </c>
      <c r="G31" s="355">
        <v>159.73208402209195</v>
      </c>
      <c r="H31" s="357">
        <v>9.33</v>
      </c>
      <c r="I31" s="355">
        <v>235.79381810442445</v>
      </c>
      <c r="J31" s="363"/>
      <c r="K31" s="355">
        <v>0</v>
      </c>
      <c r="L31" s="356">
        <v>380</v>
      </c>
      <c r="M31" s="355">
        <v>174.88031127249715</v>
      </c>
      <c r="N31" s="358">
        <v>3</v>
      </c>
      <c r="O31" s="359" t="s">
        <v>9</v>
      </c>
      <c r="P31" s="379">
        <v>41.5</v>
      </c>
      <c r="Q31" s="333">
        <v>316.28922220090084</v>
      </c>
      <c r="R31" s="338">
        <v>886.6954355999144</v>
      </c>
      <c r="S31" s="330"/>
      <c r="T31" s="330"/>
      <c r="U31" s="330"/>
    </row>
    <row r="32" spans="1:21" ht="12.75">
      <c r="A32" s="342"/>
      <c r="B32" s="350"/>
      <c r="C32" s="354"/>
      <c r="D32" s="352"/>
      <c r="E32" s="333"/>
      <c r="F32" s="332"/>
      <c r="G32" s="333"/>
      <c r="H32" s="332"/>
      <c r="I32" s="333"/>
      <c r="J32" s="352"/>
      <c r="K32" s="333"/>
      <c r="L32" s="335"/>
      <c r="M32" s="333"/>
      <c r="N32" s="336"/>
      <c r="O32" s="337"/>
      <c r="P32" s="347"/>
      <c r="Q32" s="333"/>
      <c r="R32" s="370">
        <v>5848.471652325443</v>
      </c>
      <c r="S32" s="330"/>
      <c r="T32" s="330"/>
      <c r="U32" s="330"/>
    </row>
    <row r="33" spans="1:21" ht="12.75">
      <c r="A33" s="343"/>
      <c r="B33" s="374"/>
      <c r="C33" s="375"/>
      <c r="D33" s="368"/>
      <c r="E33" s="334"/>
      <c r="F33" s="341"/>
      <c r="G33" s="334"/>
      <c r="H33" s="341"/>
      <c r="I33" s="334"/>
      <c r="J33" s="368"/>
      <c r="K33" s="334"/>
      <c r="L33" s="340"/>
      <c r="M33" s="334"/>
      <c r="N33" s="336"/>
      <c r="O33" s="337"/>
      <c r="P33" s="348"/>
      <c r="Q33" s="334"/>
      <c r="R33" s="337"/>
      <c r="S33" s="339"/>
      <c r="T33" s="330"/>
      <c r="U33" s="330"/>
    </row>
    <row r="34" spans="1:21" ht="12.75">
      <c r="A34" s="342"/>
      <c r="B34" s="350" t="s">
        <v>232</v>
      </c>
      <c r="C34" s="354" t="s">
        <v>233</v>
      </c>
      <c r="D34" s="332">
        <v>8.7</v>
      </c>
      <c r="E34" s="333">
        <v>408.3924822569972</v>
      </c>
      <c r="F34" s="335"/>
      <c r="G34" s="333">
        <v>0</v>
      </c>
      <c r="H34" s="332">
        <v>8.99</v>
      </c>
      <c r="I34" s="333">
        <v>306.86667841185374</v>
      </c>
      <c r="J34" s="352">
        <v>130</v>
      </c>
      <c r="K34" s="333">
        <v>250.57744780652234</v>
      </c>
      <c r="L34" s="335"/>
      <c r="M34" s="333">
        <v>0</v>
      </c>
      <c r="N34" s="336">
        <v>3</v>
      </c>
      <c r="O34" s="337" t="s">
        <v>9</v>
      </c>
      <c r="P34" s="379">
        <v>58.2</v>
      </c>
      <c r="Q34" s="333">
        <v>209.89185356929474</v>
      </c>
      <c r="R34" s="338">
        <v>1175.7284620446678</v>
      </c>
      <c r="S34" s="330"/>
      <c r="T34" s="330"/>
      <c r="U34" s="330"/>
    </row>
    <row r="35" spans="1:21" ht="12.75">
      <c r="A35" s="342"/>
      <c r="B35" s="350" t="s">
        <v>234</v>
      </c>
      <c r="C35" s="354" t="s">
        <v>233</v>
      </c>
      <c r="D35" s="335"/>
      <c r="E35" s="333">
        <v>0</v>
      </c>
      <c r="F35" s="332">
        <v>27</v>
      </c>
      <c r="G35" s="333">
        <v>120.28764506164875</v>
      </c>
      <c r="H35" s="332">
        <v>8.83</v>
      </c>
      <c r="I35" s="333">
        <v>343.1829314588395</v>
      </c>
      <c r="J35" s="334"/>
      <c r="K35" s="333">
        <v>0</v>
      </c>
      <c r="L35" s="335">
        <v>425</v>
      </c>
      <c r="M35" s="333">
        <v>247.41632247019186</v>
      </c>
      <c r="N35" s="336">
        <v>3</v>
      </c>
      <c r="O35" s="337" t="s">
        <v>9</v>
      </c>
      <c r="P35" s="379">
        <v>31.9</v>
      </c>
      <c r="Q35" s="333">
        <v>386.3919182840256</v>
      </c>
      <c r="R35" s="338">
        <v>1097.2788172747057</v>
      </c>
      <c r="S35" s="330"/>
      <c r="T35" s="339"/>
      <c r="U35" s="339"/>
    </row>
    <row r="36" spans="1:21" ht="12.75">
      <c r="A36" s="342"/>
      <c r="B36" s="350" t="s">
        <v>235</v>
      </c>
      <c r="C36" s="354" t="s">
        <v>233</v>
      </c>
      <c r="D36" s="335"/>
      <c r="E36" s="333">
        <v>0</v>
      </c>
      <c r="F36" s="332">
        <v>34</v>
      </c>
      <c r="G36" s="333">
        <v>175.77599901570431</v>
      </c>
      <c r="H36" s="332">
        <v>9.06</v>
      </c>
      <c r="I36" s="333">
        <v>291.55190419903465</v>
      </c>
      <c r="J36" s="352"/>
      <c r="K36" s="333">
        <v>0</v>
      </c>
      <c r="L36" s="335">
        <v>373</v>
      </c>
      <c r="M36" s="333">
        <v>164.26345190385388</v>
      </c>
      <c r="N36" s="336">
        <v>3</v>
      </c>
      <c r="O36" s="337" t="s">
        <v>9</v>
      </c>
      <c r="P36" s="379">
        <v>29.8</v>
      </c>
      <c r="Q36" s="333">
        <v>402.5824132880003</v>
      </c>
      <c r="R36" s="338">
        <v>1034.1737684065931</v>
      </c>
      <c r="S36" s="330"/>
      <c r="T36" s="339"/>
      <c r="U36" s="339"/>
    </row>
    <row r="37" spans="1:21" ht="12.75">
      <c r="A37" s="342"/>
      <c r="B37" s="350" t="s">
        <v>236</v>
      </c>
      <c r="C37" s="354" t="s">
        <v>233</v>
      </c>
      <c r="D37" s="351">
        <v>7.98</v>
      </c>
      <c r="E37" s="333">
        <v>365.6220453599007</v>
      </c>
      <c r="F37" s="332"/>
      <c r="G37" s="333">
        <v>0</v>
      </c>
      <c r="H37" s="332">
        <v>9.06</v>
      </c>
      <c r="I37" s="333">
        <v>291.55190419903465</v>
      </c>
      <c r="J37" s="334">
        <v>0</v>
      </c>
      <c r="K37" s="333">
        <v>0</v>
      </c>
      <c r="L37" s="352">
        <v>0</v>
      </c>
      <c r="M37" s="333">
        <v>0</v>
      </c>
      <c r="N37" s="336">
        <v>3</v>
      </c>
      <c r="O37" s="337" t="s">
        <v>9</v>
      </c>
      <c r="P37" s="379">
        <v>46.8</v>
      </c>
      <c r="Q37" s="333">
        <v>280.3631745797123</v>
      </c>
      <c r="R37" s="338">
        <v>937.5371241386476</v>
      </c>
      <c r="S37" s="330"/>
      <c r="T37" s="330"/>
      <c r="U37" s="330"/>
    </row>
    <row r="38" spans="1:21" ht="12.75">
      <c r="A38" s="342"/>
      <c r="B38" s="350" t="s">
        <v>237</v>
      </c>
      <c r="C38" s="354" t="s">
        <v>233</v>
      </c>
      <c r="D38" s="351"/>
      <c r="E38" s="333"/>
      <c r="F38" s="332">
        <v>31.5</v>
      </c>
      <c r="G38" s="333"/>
      <c r="H38" s="332">
        <v>9.15</v>
      </c>
      <c r="I38" s="333">
        <v>272.37869029692564</v>
      </c>
      <c r="J38" s="334"/>
      <c r="K38" s="333"/>
      <c r="L38" s="352">
        <v>410</v>
      </c>
      <c r="M38" s="333"/>
      <c r="N38" s="336">
        <v>3</v>
      </c>
      <c r="O38" s="337"/>
      <c r="P38" s="347">
        <v>30.8</v>
      </c>
      <c r="Q38" s="333">
        <v>394.8345741723097</v>
      </c>
      <c r="R38" s="384">
        <v>667.2132644692354</v>
      </c>
      <c r="S38" s="330"/>
      <c r="T38" s="330"/>
      <c r="U38" s="330"/>
    </row>
    <row r="39" spans="1:21" ht="12.75">
      <c r="A39" s="342"/>
      <c r="B39" s="350"/>
      <c r="C39" s="354"/>
      <c r="D39" s="351"/>
      <c r="E39" s="333"/>
      <c r="F39" s="332"/>
      <c r="G39" s="333"/>
      <c r="H39" s="332"/>
      <c r="I39" s="333"/>
      <c r="J39" s="334"/>
      <c r="K39" s="333"/>
      <c r="L39" s="352"/>
      <c r="M39" s="333"/>
      <c r="N39" s="336"/>
      <c r="O39" s="337"/>
      <c r="P39" s="347"/>
      <c r="Q39" s="333"/>
      <c r="R39" s="370">
        <v>4244.718171864614</v>
      </c>
      <c r="S39" s="330"/>
      <c r="T39" s="330"/>
      <c r="U39" s="330"/>
    </row>
    <row r="40" spans="1:21" ht="12.75">
      <c r="A40" s="343"/>
      <c r="B40" s="374"/>
      <c r="C40" s="375"/>
      <c r="D40" s="369"/>
      <c r="E40" s="334"/>
      <c r="F40" s="341"/>
      <c r="G40" s="334"/>
      <c r="H40" s="341"/>
      <c r="I40" s="334"/>
      <c r="J40" s="334"/>
      <c r="K40" s="334"/>
      <c r="L40" s="368"/>
      <c r="M40" s="334"/>
      <c r="N40" s="336"/>
      <c r="O40" s="337"/>
      <c r="P40" s="348"/>
      <c r="Q40" s="334"/>
      <c r="R40" s="337"/>
      <c r="S40" s="339"/>
      <c r="T40" s="330"/>
      <c r="U40" s="330"/>
    </row>
    <row r="41" spans="1:21" ht="12.75">
      <c r="A41" s="342"/>
      <c r="B41" s="350" t="s">
        <v>238</v>
      </c>
      <c r="C41" s="354" t="s">
        <v>23</v>
      </c>
      <c r="D41" s="332">
        <v>6.99</v>
      </c>
      <c r="E41" s="333">
        <v>307.2059191952677</v>
      </c>
      <c r="F41" s="335"/>
      <c r="G41" s="333">
        <v>0</v>
      </c>
      <c r="H41" s="332">
        <v>8.66</v>
      </c>
      <c r="I41" s="333">
        <v>383.7483242945985</v>
      </c>
      <c r="J41" s="352">
        <v>145</v>
      </c>
      <c r="K41" s="333">
        <v>352.91179962753216</v>
      </c>
      <c r="L41" s="335"/>
      <c r="M41" s="333">
        <v>0</v>
      </c>
      <c r="N41" s="336">
        <v>3</v>
      </c>
      <c r="O41" s="337" t="s">
        <v>9</v>
      </c>
      <c r="P41" s="379">
        <v>14.3</v>
      </c>
      <c r="Q41" s="333">
        <v>531.4489709235155</v>
      </c>
      <c r="R41" s="338">
        <v>1575.3150140409139</v>
      </c>
      <c r="S41" s="330"/>
      <c r="T41" s="330"/>
      <c r="U41" s="330"/>
    </row>
    <row r="42" spans="1:21" ht="12.75">
      <c r="A42" s="342"/>
      <c r="B42" s="350" t="s">
        <v>239</v>
      </c>
      <c r="C42" s="354" t="s">
        <v>23</v>
      </c>
      <c r="D42" s="332"/>
      <c r="E42" s="333">
        <v>0</v>
      </c>
      <c r="F42" s="351">
        <v>45</v>
      </c>
      <c r="G42" s="333">
        <v>266.1963264267749</v>
      </c>
      <c r="H42" s="332">
        <v>9.08</v>
      </c>
      <c r="I42" s="333">
        <v>287.24078768857464</v>
      </c>
      <c r="J42" s="334"/>
      <c r="K42" s="333">
        <v>0</v>
      </c>
      <c r="L42" s="352">
        <v>416</v>
      </c>
      <c r="M42" s="333">
        <v>232.34398927886542</v>
      </c>
      <c r="N42" s="336">
        <v>3</v>
      </c>
      <c r="O42" s="337" t="s">
        <v>9</v>
      </c>
      <c r="P42" s="379">
        <v>11.3</v>
      </c>
      <c r="Q42" s="333">
        <v>558.2773473283575</v>
      </c>
      <c r="R42" s="338">
        <v>1344.0584507225722</v>
      </c>
      <c r="S42" s="330"/>
      <c r="T42" s="330"/>
      <c r="U42" s="330"/>
    </row>
    <row r="43" spans="1:21" ht="12.75">
      <c r="A43" s="342"/>
      <c r="B43" s="350" t="s">
        <v>240</v>
      </c>
      <c r="C43" s="354" t="s">
        <v>23</v>
      </c>
      <c r="D43" s="332"/>
      <c r="E43" s="333">
        <v>0</v>
      </c>
      <c r="F43" s="335">
        <v>42.5</v>
      </c>
      <c r="G43" s="333">
        <v>245.35725606638346</v>
      </c>
      <c r="H43" s="332">
        <v>9.35</v>
      </c>
      <c r="I43" s="333">
        <v>231.87499042598205</v>
      </c>
      <c r="J43" s="352"/>
      <c r="K43" s="333">
        <v>0</v>
      </c>
      <c r="L43" s="335">
        <v>404</v>
      </c>
      <c r="M43" s="333">
        <v>212.67571135874587</v>
      </c>
      <c r="N43" s="336">
        <v>3</v>
      </c>
      <c r="O43" s="337" t="s">
        <v>9</v>
      </c>
      <c r="P43" s="379">
        <v>22.3</v>
      </c>
      <c r="Q43" s="333">
        <v>462.88718125519625</v>
      </c>
      <c r="R43" s="338">
        <v>1152.7951391063077</v>
      </c>
      <c r="S43" s="330"/>
      <c r="T43" s="339"/>
      <c r="U43" s="339"/>
    </row>
    <row r="44" spans="1:21" ht="12.75">
      <c r="A44" s="342"/>
      <c r="B44" s="350" t="s">
        <v>241</v>
      </c>
      <c r="C44" s="354" t="s">
        <v>23</v>
      </c>
      <c r="D44" s="332"/>
      <c r="E44" s="333">
        <v>0</v>
      </c>
      <c r="F44" s="351">
        <v>38</v>
      </c>
      <c r="G44" s="333">
        <v>208.2576883827944</v>
      </c>
      <c r="H44" s="332">
        <v>9.73</v>
      </c>
      <c r="I44" s="333">
        <v>163.06918801884765</v>
      </c>
      <c r="J44" s="352"/>
      <c r="K44" s="333">
        <v>0</v>
      </c>
      <c r="L44" s="335">
        <v>350</v>
      </c>
      <c r="M44" s="333">
        <v>130.7656374206952</v>
      </c>
      <c r="N44" s="336">
        <v>3</v>
      </c>
      <c r="O44" s="337" t="s">
        <v>9</v>
      </c>
      <c r="P44" s="379">
        <v>12.9</v>
      </c>
      <c r="Q44" s="333">
        <v>543.8933344851464</v>
      </c>
      <c r="R44" s="338">
        <v>1045.9858483074836</v>
      </c>
      <c r="S44" s="330"/>
      <c r="T44" s="330"/>
      <c r="U44" s="330"/>
    </row>
    <row r="45" spans="1:21" ht="12.75">
      <c r="A45" s="342"/>
      <c r="B45" s="350" t="s">
        <v>242</v>
      </c>
      <c r="C45" s="354" t="s">
        <v>23</v>
      </c>
      <c r="D45" s="335">
        <v>6.21</v>
      </c>
      <c r="E45" s="333">
        <v>261.54749818611</v>
      </c>
      <c r="F45" s="332"/>
      <c r="G45" s="333">
        <v>0</v>
      </c>
      <c r="H45" s="332">
        <v>9.51</v>
      </c>
      <c r="I45" s="333">
        <v>201.58785552118982</v>
      </c>
      <c r="J45" s="352">
        <v>135</v>
      </c>
      <c r="K45" s="333">
        <v>283.53177583089024</v>
      </c>
      <c r="L45" s="335"/>
      <c r="M45" s="333">
        <v>0</v>
      </c>
      <c r="N45" s="336">
        <v>3</v>
      </c>
      <c r="O45" s="337" t="s">
        <v>9</v>
      </c>
      <c r="P45" s="379">
        <v>45.6</v>
      </c>
      <c r="Q45" s="333">
        <v>288.32297849641105</v>
      </c>
      <c r="R45" s="338">
        <v>1034.990108034601</v>
      </c>
      <c r="S45" s="330"/>
      <c r="T45" s="330"/>
      <c r="U45" s="330"/>
    </row>
    <row r="46" spans="1:21" ht="12.75">
      <c r="A46" s="342"/>
      <c r="B46" s="350"/>
      <c r="C46" s="354"/>
      <c r="D46" s="332"/>
      <c r="E46" s="333"/>
      <c r="F46" s="351"/>
      <c r="G46" s="333"/>
      <c r="H46" s="332"/>
      <c r="I46" s="333"/>
      <c r="J46" s="352"/>
      <c r="K46" s="333"/>
      <c r="L46" s="335"/>
      <c r="M46" s="333"/>
      <c r="N46" s="336"/>
      <c r="O46" s="337"/>
      <c r="P46" s="347"/>
      <c r="Q46" s="333"/>
      <c r="R46" s="370">
        <v>5118.154452177278</v>
      </c>
      <c r="S46" s="330"/>
      <c r="T46" s="330"/>
      <c r="U46" s="330"/>
    </row>
    <row r="47" spans="1:21" ht="12.75">
      <c r="A47" s="343"/>
      <c r="B47" s="374"/>
      <c r="C47" s="375"/>
      <c r="D47" s="341"/>
      <c r="E47" s="334"/>
      <c r="F47" s="369"/>
      <c r="G47" s="334"/>
      <c r="H47" s="341"/>
      <c r="I47" s="334"/>
      <c r="J47" s="368"/>
      <c r="K47" s="334"/>
      <c r="L47" s="340"/>
      <c r="M47" s="334"/>
      <c r="N47" s="336"/>
      <c r="O47" s="337"/>
      <c r="P47" s="348"/>
      <c r="Q47" s="334"/>
      <c r="R47" s="337"/>
      <c r="S47" s="339"/>
      <c r="T47" s="330"/>
      <c r="U47" s="330"/>
    </row>
    <row r="48" spans="1:21" ht="12.75">
      <c r="A48" s="342"/>
      <c r="B48" s="350" t="s">
        <v>243</v>
      </c>
      <c r="C48" s="354" t="s">
        <v>70</v>
      </c>
      <c r="D48" s="352">
        <v>9.43</v>
      </c>
      <c r="E48" s="333">
        <v>451.97609371987664</v>
      </c>
      <c r="F48" s="332"/>
      <c r="G48" s="333">
        <v>0</v>
      </c>
      <c r="H48" s="332">
        <v>8.13</v>
      </c>
      <c r="I48" s="333">
        <v>523.0586844329031</v>
      </c>
      <c r="J48" s="334">
        <v>155</v>
      </c>
      <c r="K48" s="333">
        <v>426.59400110369745</v>
      </c>
      <c r="L48" s="352"/>
      <c r="M48" s="333">
        <v>0</v>
      </c>
      <c r="N48" s="336">
        <v>3</v>
      </c>
      <c r="O48" s="337" t="s">
        <v>9</v>
      </c>
      <c r="P48" s="382">
        <v>27.3</v>
      </c>
      <c r="Q48" s="333">
        <v>422.2541887365226</v>
      </c>
      <c r="R48" s="338">
        <v>1823.8829679929997</v>
      </c>
      <c r="S48" s="330"/>
      <c r="T48" s="330"/>
      <c r="U48" s="330"/>
    </row>
    <row r="49" spans="1:21" ht="12.75">
      <c r="A49" s="342"/>
      <c r="B49" s="350" t="s">
        <v>244</v>
      </c>
      <c r="C49" s="354" t="s">
        <v>70</v>
      </c>
      <c r="D49" s="335"/>
      <c r="E49" s="333">
        <v>0</v>
      </c>
      <c r="F49" s="332">
        <v>52.5</v>
      </c>
      <c r="G49" s="333">
        <v>329.5755853445479</v>
      </c>
      <c r="H49" s="332">
        <v>8.37</v>
      </c>
      <c r="I49" s="333">
        <v>457.58897013024745</v>
      </c>
      <c r="J49" s="352"/>
      <c r="K49" s="333">
        <v>0</v>
      </c>
      <c r="L49" s="335">
        <v>472</v>
      </c>
      <c r="M49" s="333">
        <v>330.31910944458923</v>
      </c>
      <c r="N49" s="336">
        <v>3</v>
      </c>
      <c r="O49" s="337" t="s">
        <v>9</v>
      </c>
      <c r="P49" s="379">
        <v>19.4</v>
      </c>
      <c r="Q49" s="333">
        <v>487.23802513559207</v>
      </c>
      <c r="R49" s="338">
        <v>1604.7216900549768</v>
      </c>
      <c r="S49" s="330"/>
      <c r="T49" s="330"/>
      <c r="U49" s="330"/>
    </row>
    <row r="50" spans="1:21" ht="12.75">
      <c r="A50" s="342"/>
      <c r="B50" s="350" t="s">
        <v>245</v>
      </c>
      <c r="C50" s="354" t="s">
        <v>70</v>
      </c>
      <c r="D50" s="332"/>
      <c r="E50" s="333">
        <v>0</v>
      </c>
      <c r="F50" s="352">
        <v>42</v>
      </c>
      <c r="G50" s="333">
        <v>241.20826519835524</v>
      </c>
      <c r="H50" s="332">
        <v>8.51</v>
      </c>
      <c r="I50" s="333">
        <v>421.21627916319045</v>
      </c>
      <c r="J50" s="352"/>
      <c r="K50" s="333">
        <v>0</v>
      </c>
      <c r="L50" s="335">
        <v>482</v>
      </c>
      <c r="M50" s="333">
        <v>348.81467650493806</v>
      </c>
      <c r="N50" s="336">
        <v>3</v>
      </c>
      <c r="O50" s="337" t="s">
        <v>9</v>
      </c>
      <c r="P50" s="383">
        <v>20.4</v>
      </c>
      <c r="Q50" s="333">
        <v>478.77640419733586</v>
      </c>
      <c r="R50" s="338">
        <v>1490.0156250638197</v>
      </c>
      <c r="S50" s="330"/>
      <c r="T50" s="339"/>
      <c r="U50" s="339"/>
    </row>
    <row r="51" spans="1:21" ht="12.75">
      <c r="A51" s="342"/>
      <c r="B51" s="350" t="s">
        <v>246</v>
      </c>
      <c r="C51" s="354" t="s">
        <v>70</v>
      </c>
      <c r="D51" s="332">
        <v>7.66</v>
      </c>
      <c r="E51" s="333">
        <v>346.6876454740526</v>
      </c>
      <c r="F51" s="335"/>
      <c r="G51" s="333">
        <v>0</v>
      </c>
      <c r="H51" s="332">
        <v>9.5</v>
      </c>
      <c r="I51" s="333">
        <v>203.42512368859911</v>
      </c>
      <c r="J51" s="334">
        <v>125</v>
      </c>
      <c r="K51" s="333">
        <v>218.85897886918931</v>
      </c>
      <c r="L51" s="335"/>
      <c r="M51" s="333">
        <v>0</v>
      </c>
      <c r="N51" s="336">
        <v>3</v>
      </c>
      <c r="O51" s="337" t="s">
        <v>9</v>
      </c>
      <c r="P51" s="379">
        <v>25.3</v>
      </c>
      <c r="Q51" s="333">
        <v>438.3015423103775</v>
      </c>
      <c r="R51" s="338">
        <v>1207.2732903422184</v>
      </c>
      <c r="S51" s="330"/>
      <c r="T51" s="330"/>
      <c r="U51" s="330"/>
    </row>
    <row r="52" spans="1:21" ht="12.75">
      <c r="A52" s="342"/>
      <c r="B52" s="350"/>
      <c r="C52" s="354"/>
      <c r="D52" s="332"/>
      <c r="E52" s="333">
        <v>0</v>
      </c>
      <c r="F52" s="352"/>
      <c r="G52" s="333">
        <v>0</v>
      </c>
      <c r="H52" s="332"/>
      <c r="I52" s="333">
        <v>0</v>
      </c>
      <c r="J52" s="352"/>
      <c r="K52" s="333">
        <v>0</v>
      </c>
      <c r="L52" s="335"/>
      <c r="M52" s="333">
        <v>0</v>
      </c>
      <c r="N52" s="336"/>
      <c r="O52" s="337" t="s">
        <v>9</v>
      </c>
      <c r="P52" s="347"/>
      <c r="Q52" s="333">
        <v>0</v>
      </c>
      <c r="R52" s="338">
        <v>0</v>
      </c>
      <c r="S52" s="330"/>
      <c r="T52" s="330"/>
      <c r="U52" s="330"/>
    </row>
    <row r="53" spans="1:21" ht="12.75">
      <c r="A53" s="342"/>
      <c r="B53" s="350"/>
      <c r="C53" s="354"/>
      <c r="D53" s="352"/>
      <c r="E53" s="333"/>
      <c r="F53" s="332"/>
      <c r="G53" s="333"/>
      <c r="H53" s="332"/>
      <c r="I53" s="333"/>
      <c r="J53" s="334"/>
      <c r="K53" s="333"/>
      <c r="L53" s="352"/>
      <c r="M53" s="333"/>
      <c r="N53" s="336"/>
      <c r="O53" s="337"/>
      <c r="P53" s="347"/>
      <c r="Q53" s="333"/>
      <c r="R53" s="370">
        <v>6125.893573454015</v>
      </c>
      <c r="S53" s="330"/>
      <c r="T53" s="330"/>
      <c r="U53" s="330"/>
    </row>
    <row r="54" spans="1:21" ht="12.75">
      <c r="A54" s="343"/>
      <c r="B54" s="374"/>
      <c r="C54" s="375"/>
      <c r="D54" s="368"/>
      <c r="E54" s="334"/>
      <c r="F54" s="341"/>
      <c r="G54" s="334"/>
      <c r="H54" s="341"/>
      <c r="I54" s="334"/>
      <c r="J54" s="334"/>
      <c r="K54" s="334"/>
      <c r="L54" s="368"/>
      <c r="M54" s="334"/>
      <c r="N54" s="336"/>
      <c r="O54" s="337"/>
      <c r="P54" s="348"/>
      <c r="Q54" s="334"/>
      <c r="R54" s="337"/>
      <c r="S54" s="339"/>
      <c r="T54" s="330"/>
      <c r="U54" s="330"/>
    </row>
    <row r="55" spans="1:21" ht="12.75">
      <c r="A55" s="342"/>
      <c r="B55" s="350" t="s">
        <v>247</v>
      </c>
      <c r="C55" s="354" t="s">
        <v>76</v>
      </c>
      <c r="D55" s="335">
        <v>9.1</v>
      </c>
      <c r="E55" s="333">
        <v>432.24789758331696</v>
      </c>
      <c r="F55" s="332"/>
      <c r="G55" s="333">
        <v>0</v>
      </c>
      <c r="H55" s="332">
        <v>8.59</v>
      </c>
      <c r="I55" s="333">
        <v>401.03899811759595</v>
      </c>
      <c r="J55" s="334">
        <v>155</v>
      </c>
      <c r="K55" s="333">
        <v>426.59400110369745</v>
      </c>
      <c r="L55" s="335"/>
      <c r="M55" s="333">
        <v>0</v>
      </c>
      <c r="N55" s="336">
        <v>3</v>
      </c>
      <c r="O55" s="337" t="s">
        <v>9</v>
      </c>
      <c r="P55" s="379">
        <v>35.9</v>
      </c>
      <c r="Q55" s="333">
        <v>356.3998658614152</v>
      </c>
      <c r="R55" s="338">
        <v>1616.2807626660258</v>
      </c>
      <c r="S55" s="330"/>
      <c r="T55" s="330"/>
      <c r="U55" s="330"/>
    </row>
    <row r="56" spans="1:21" ht="12.75">
      <c r="A56" s="342"/>
      <c r="B56" s="350" t="s">
        <v>248</v>
      </c>
      <c r="C56" s="354" t="s">
        <v>76</v>
      </c>
      <c r="D56" s="351">
        <v>8.9</v>
      </c>
      <c r="E56" s="333">
        <v>420.31212970254325</v>
      </c>
      <c r="F56" s="332"/>
      <c r="G56" s="333">
        <v>0</v>
      </c>
      <c r="H56" s="332">
        <v>8.63</v>
      </c>
      <c r="I56" s="333">
        <v>391.11685283256634</v>
      </c>
      <c r="J56" s="352"/>
      <c r="K56" s="333">
        <v>0</v>
      </c>
      <c r="L56" s="335">
        <v>449</v>
      </c>
      <c r="M56" s="333">
        <v>288.89672404382287</v>
      </c>
      <c r="N56" s="336">
        <v>3</v>
      </c>
      <c r="O56" s="337" t="s">
        <v>9</v>
      </c>
      <c r="P56" s="381">
        <v>28.5</v>
      </c>
      <c r="Q56" s="333">
        <v>412.7579268127719</v>
      </c>
      <c r="R56" s="338">
        <v>1513.0836333917043</v>
      </c>
      <c r="S56" s="330"/>
      <c r="T56" s="330"/>
      <c r="U56" s="330"/>
    </row>
    <row r="57" spans="1:21" ht="12.75">
      <c r="A57" s="342"/>
      <c r="B57" s="350" t="s">
        <v>249</v>
      </c>
      <c r="C57" s="354" t="s">
        <v>76</v>
      </c>
      <c r="D57" s="332"/>
      <c r="E57" s="333">
        <v>0</v>
      </c>
      <c r="F57" s="352">
        <v>43.5</v>
      </c>
      <c r="G57" s="333">
        <v>253.67431526277733</v>
      </c>
      <c r="H57" s="332">
        <v>8.58</v>
      </c>
      <c r="I57" s="333">
        <v>403.5369040046206</v>
      </c>
      <c r="J57" s="352"/>
      <c r="K57" s="333">
        <v>0</v>
      </c>
      <c r="L57" s="335">
        <v>432</v>
      </c>
      <c r="M57" s="333">
        <v>259.32425995044764</v>
      </c>
      <c r="N57" s="336">
        <v>3</v>
      </c>
      <c r="O57" s="337" t="s">
        <v>9</v>
      </c>
      <c r="P57" s="379">
        <v>14</v>
      </c>
      <c r="Q57" s="333">
        <v>534.1044774221447</v>
      </c>
      <c r="R57" s="338">
        <v>1450.6399566399903</v>
      </c>
      <c r="S57" s="330"/>
      <c r="T57" s="330"/>
      <c r="U57" s="330"/>
    </row>
    <row r="58" spans="1:21" ht="12.75">
      <c r="A58" s="342"/>
      <c r="B58" s="350" t="s">
        <v>250</v>
      </c>
      <c r="C58" s="354" t="s">
        <v>76</v>
      </c>
      <c r="D58" s="332"/>
      <c r="E58" s="333">
        <v>0</v>
      </c>
      <c r="F58" s="340">
        <v>41</v>
      </c>
      <c r="G58" s="333">
        <v>232.929809898486</v>
      </c>
      <c r="H58" s="332">
        <v>8.75</v>
      </c>
      <c r="I58" s="333">
        <v>362.019923620721</v>
      </c>
      <c r="J58" s="334">
        <v>145</v>
      </c>
      <c r="K58" s="333">
        <v>352.91179962753216</v>
      </c>
      <c r="L58" s="335"/>
      <c r="M58" s="333">
        <v>0</v>
      </c>
      <c r="N58" s="336">
        <v>3</v>
      </c>
      <c r="O58" s="337" t="s">
        <v>9</v>
      </c>
      <c r="P58" s="379">
        <v>20</v>
      </c>
      <c r="Q58" s="333">
        <v>482.1528790224294</v>
      </c>
      <c r="R58" s="338">
        <v>1430.0144121691687</v>
      </c>
      <c r="S58" s="330"/>
      <c r="T58" s="330"/>
      <c r="U58" s="330"/>
    </row>
    <row r="59" spans="1:21" ht="12.75">
      <c r="A59" s="342"/>
      <c r="B59" s="350" t="s">
        <v>251</v>
      </c>
      <c r="C59" s="354" t="s">
        <v>76</v>
      </c>
      <c r="D59" s="335">
        <v>6.95</v>
      </c>
      <c r="E59" s="333">
        <v>304.85613905771254</v>
      </c>
      <c r="F59" s="332"/>
      <c r="G59" s="333">
        <v>0</v>
      </c>
      <c r="H59" s="332">
        <v>8.14</v>
      </c>
      <c r="I59" s="333">
        <v>520.2527549499235</v>
      </c>
      <c r="J59" s="334"/>
      <c r="K59" s="333">
        <v>0</v>
      </c>
      <c r="L59" s="335">
        <v>456</v>
      </c>
      <c r="M59" s="333">
        <v>301.33511672919235</v>
      </c>
      <c r="N59" s="336">
        <v>3</v>
      </c>
      <c r="O59" s="337" t="s">
        <v>9</v>
      </c>
      <c r="P59" s="379">
        <v>43.5</v>
      </c>
      <c r="Q59" s="333">
        <v>302.498580440113</v>
      </c>
      <c r="R59" s="338">
        <v>1428.9425911769415</v>
      </c>
      <c r="S59" s="330"/>
      <c r="T59" s="330"/>
      <c r="U59" s="330"/>
    </row>
    <row r="60" spans="1:21" ht="12.75">
      <c r="A60" s="342"/>
      <c r="B60" s="350"/>
      <c r="C60" s="354"/>
      <c r="D60" s="335"/>
      <c r="E60" s="333"/>
      <c r="F60" s="332"/>
      <c r="G60" s="333"/>
      <c r="H60" s="332"/>
      <c r="I60" s="333"/>
      <c r="J60" s="334"/>
      <c r="K60" s="333"/>
      <c r="L60" s="335"/>
      <c r="M60" s="333"/>
      <c r="N60" s="336"/>
      <c r="O60" s="337"/>
      <c r="P60" s="347"/>
      <c r="Q60" s="333"/>
      <c r="R60" s="370">
        <v>6010.018764866889</v>
      </c>
      <c r="S60" s="330"/>
      <c r="T60" s="330"/>
      <c r="U60" s="330"/>
    </row>
    <row r="61" spans="1:21" ht="12.75">
      <c r="A61" s="330"/>
      <c r="B61" s="376"/>
      <c r="C61" s="376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71"/>
      <c r="S61" s="330"/>
      <c r="T61" s="330"/>
      <c r="U61" s="330"/>
    </row>
    <row r="62" spans="1:21" ht="12.75">
      <c r="A62" s="342"/>
      <c r="B62" s="350" t="s">
        <v>252</v>
      </c>
      <c r="C62" s="354" t="s">
        <v>82</v>
      </c>
      <c r="D62" s="351">
        <v>9.45</v>
      </c>
      <c r="E62" s="333">
        <v>453.17307933725994</v>
      </c>
      <c r="F62" s="332"/>
      <c r="G62" s="333">
        <v>0</v>
      </c>
      <c r="H62" s="332">
        <v>8.03</v>
      </c>
      <c r="I62" s="333">
        <v>551.4887352705299</v>
      </c>
      <c r="J62" s="334"/>
      <c r="K62" s="333">
        <v>0</v>
      </c>
      <c r="L62" s="340">
        <v>513</v>
      </c>
      <c r="M62" s="333">
        <v>407.9318457187681</v>
      </c>
      <c r="N62" s="336">
        <v>3</v>
      </c>
      <c r="O62" s="337" t="s">
        <v>9</v>
      </c>
      <c r="P62" s="379">
        <v>40</v>
      </c>
      <c r="Q62" s="333">
        <v>326.8172913700227</v>
      </c>
      <c r="R62" s="338">
        <v>1739.4109516965807</v>
      </c>
      <c r="S62" s="330"/>
      <c r="T62" s="330"/>
      <c r="U62" s="330"/>
    </row>
    <row r="63" spans="1:21" ht="12.75">
      <c r="A63" s="342"/>
      <c r="B63" s="350" t="s">
        <v>253</v>
      </c>
      <c r="C63" s="354" t="s">
        <v>82</v>
      </c>
      <c r="D63" s="332"/>
      <c r="E63" s="333">
        <v>0</v>
      </c>
      <c r="F63" s="351">
        <v>34.5</v>
      </c>
      <c r="G63" s="333">
        <v>179.8083690659572</v>
      </c>
      <c r="H63" s="332">
        <v>8.61</v>
      </c>
      <c r="I63" s="333">
        <v>396.06402070898076</v>
      </c>
      <c r="J63" s="334">
        <v>140</v>
      </c>
      <c r="K63" s="333">
        <v>317.6610220523158</v>
      </c>
      <c r="L63" s="352"/>
      <c r="M63" s="333">
        <v>0</v>
      </c>
      <c r="N63" s="336">
        <v>3</v>
      </c>
      <c r="O63" s="337" t="s">
        <v>9</v>
      </c>
      <c r="P63" s="383">
        <v>37.5</v>
      </c>
      <c r="Q63" s="333">
        <v>344.7153775902495</v>
      </c>
      <c r="R63" s="338">
        <v>1238.2487894175033</v>
      </c>
      <c r="S63" s="330"/>
      <c r="T63" s="330"/>
      <c r="U63" s="330"/>
    </row>
    <row r="64" spans="1:21" ht="12.75">
      <c r="A64" s="342"/>
      <c r="B64" s="350" t="s">
        <v>254</v>
      </c>
      <c r="C64" s="354" t="s">
        <v>82</v>
      </c>
      <c r="D64" s="332">
        <v>8.52</v>
      </c>
      <c r="E64" s="333">
        <v>397.6789334862359</v>
      </c>
      <c r="F64" s="351"/>
      <c r="G64" s="333">
        <v>0</v>
      </c>
      <c r="H64" s="332">
        <v>8.72</v>
      </c>
      <c r="I64" s="333">
        <v>369.1997320762424</v>
      </c>
      <c r="J64" s="334">
        <v>145</v>
      </c>
      <c r="K64" s="333">
        <v>352.91179962753216</v>
      </c>
      <c r="L64" s="352"/>
      <c r="M64" s="333">
        <v>0</v>
      </c>
      <c r="N64" s="336">
        <v>0</v>
      </c>
      <c r="O64" s="337" t="s">
        <v>9</v>
      </c>
      <c r="P64" s="379">
        <v>0</v>
      </c>
      <c r="Q64" s="333">
        <v>0</v>
      </c>
      <c r="R64" s="338">
        <v>1119.7904651900105</v>
      </c>
      <c r="S64" s="330"/>
      <c r="T64" s="330"/>
      <c r="U64" s="330"/>
    </row>
    <row r="65" spans="1:18" ht="12.75">
      <c r="A65" s="342"/>
      <c r="B65" s="350" t="s">
        <v>255</v>
      </c>
      <c r="C65" s="354" t="s">
        <v>82</v>
      </c>
      <c r="D65" s="351"/>
      <c r="E65" s="333">
        <v>0</v>
      </c>
      <c r="F65" s="332">
        <v>36</v>
      </c>
      <c r="G65" s="333">
        <v>191.95432056567572</v>
      </c>
      <c r="H65" s="332">
        <v>8.99</v>
      </c>
      <c r="I65" s="333">
        <v>306.86667841185374</v>
      </c>
      <c r="J65" s="352"/>
      <c r="K65" s="333">
        <v>0</v>
      </c>
      <c r="L65" s="335">
        <v>430</v>
      </c>
      <c r="M65" s="333">
        <v>255.90569712890738</v>
      </c>
      <c r="N65" s="336">
        <v>3</v>
      </c>
      <c r="O65" s="337" t="s">
        <v>9</v>
      </c>
      <c r="P65" s="382">
        <v>47.1</v>
      </c>
      <c r="Q65" s="333">
        <v>278.38923014008265</v>
      </c>
      <c r="R65" s="338">
        <v>1033.1159262465194</v>
      </c>
    </row>
    <row r="66" spans="1:18" ht="12.75">
      <c r="A66" s="342"/>
      <c r="B66" s="350" t="s">
        <v>256</v>
      </c>
      <c r="C66" s="354" t="s">
        <v>82</v>
      </c>
      <c r="D66" s="332"/>
      <c r="E66" s="333">
        <v>0</v>
      </c>
      <c r="F66" s="332">
        <v>39</v>
      </c>
      <c r="G66" s="333">
        <v>216.45369640771116</v>
      </c>
      <c r="H66" s="332">
        <v>8.97</v>
      </c>
      <c r="I66" s="333">
        <v>311.3066800436712</v>
      </c>
      <c r="J66" s="352"/>
      <c r="K66" s="333">
        <v>0</v>
      </c>
      <c r="L66" s="335">
        <v>382</v>
      </c>
      <c r="M66" s="333">
        <v>177.94834870087072</v>
      </c>
      <c r="N66" s="336">
        <v>4</v>
      </c>
      <c r="O66" s="337" t="s">
        <v>9</v>
      </c>
      <c r="P66" s="382">
        <v>51.5</v>
      </c>
      <c r="Q66" s="333">
        <v>11.494883657787224</v>
      </c>
      <c r="R66" s="338">
        <v>717.2036088100404</v>
      </c>
    </row>
    <row r="67" spans="1:18" ht="12.75">
      <c r="A67" s="342"/>
      <c r="B67" s="350"/>
      <c r="C67" s="354"/>
      <c r="D67" s="332"/>
      <c r="E67" s="333"/>
      <c r="F67" s="332"/>
      <c r="G67" s="333"/>
      <c r="H67" s="332"/>
      <c r="I67" s="333"/>
      <c r="J67" s="334"/>
      <c r="K67" s="333"/>
      <c r="L67" s="335"/>
      <c r="M67" s="333"/>
      <c r="N67" s="336"/>
      <c r="O67" s="337"/>
      <c r="P67" s="347"/>
      <c r="Q67" s="333"/>
      <c r="R67" s="370">
        <v>5130.5661325506135</v>
      </c>
    </row>
    <row r="68" spans="1:18" ht="12.75">
      <c r="A68" s="343"/>
      <c r="B68" s="374"/>
      <c r="C68" s="375"/>
      <c r="D68" s="341"/>
      <c r="E68" s="334"/>
      <c r="F68" s="341"/>
      <c r="G68" s="334"/>
      <c r="H68" s="341"/>
      <c r="I68" s="334"/>
      <c r="J68" s="334"/>
      <c r="K68" s="334"/>
      <c r="L68" s="340"/>
      <c r="M68" s="334"/>
      <c r="N68" s="336"/>
      <c r="O68" s="337"/>
      <c r="P68" s="348"/>
      <c r="Q68" s="334"/>
      <c r="R68" s="365"/>
    </row>
    <row r="69" spans="1:18" ht="12.75">
      <c r="A69" s="342"/>
      <c r="B69" s="350" t="s">
        <v>257</v>
      </c>
      <c r="C69" s="354" t="s">
        <v>88</v>
      </c>
      <c r="D69" s="332">
        <v>8.05</v>
      </c>
      <c r="E69" s="333">
        <v>369.7702634256595</v>
      </c>
      <c r="F69" s="340"/>
      <c r="G69" s="333">
        <v>0</v>
      </c>
      <c r="H69" s="332">
        <v>8.68</v>
      </c>
      <c r="I69" s="333">
        <v>378.8708415594285</v>
      </c>
      <c r="J69" s="334">
        <v>130</v>
      </c>
      <c r="K69" s="333">
        <v>250.57744780652234</v>
      </c>
      <c r="L69" s="335"/>
      <c r="M69" s="333">
        <v>0</v>
      </c>
      <c r="N69" s="336">
        <v>3</v>
      </c>
      <c r="O69" s="337" t="s">
        <v>9</v>
      </c>
      <c r="P69" s="379">
        <v>46.1</v>
      </c>
      <c r="Q69" s="333">
        <v>284.9939518684544</v>
      </c>
      <c r="R69" s="338">
        <v>1284.2125046600647</v>
      </c>
    </row>
    <row r="70" spans="1:18" ht="12.75">
      <c r="A70" s="342"/>
      <c r="B70" s="350" t="s">
        <v>258</v>
      </c>
      <c r="C70" s="354" t="s">
        <v>88</v>
      </c>
      <c r="D70" s="335">
        <v>6.63</v>
      </c>
      <c r="E70" s="333">
        <v>286.0894554323376</v>
      </c>
      <c r="F70" s="332"/>
      <c r="G70" s="333">
        <v>0</v>
      </c>
      <c r="H70" s="332">
        <v>9.38</v>
      </c>
      <c r="I70" s="333">
        <v>226.05192246775852</v>
      </c>
      <c r="J70" s="334">
        <v>130</v>
      </c>
      <c r="K70" s="333">
        <v>250.57744780652234</v>
      </c>
      <c r="L70" s="335"/>
      <c r="M70" s="333">
        <v>0</v>
      </c>
      <c r="N70" s="336">
        <v>3</v>
      </c>
      <c r="O70" s="337" t="s">
        <v>9</v>
      </c>
      <c r="P70" s="379">
        <v>48.1</v>
      </c>
      <c r="Q70" s="333">
        <v>271.85573005247244</v>
      </c>
      <c r="R70" s="338">
        <v>1034.5745557590908</v>
      </c>
    </row>
    <row r="71" spans="1:18" ht="12.75">
      <c r="A71" s="342"/>
      <c r="B71" s="350" t="s">
        <v>259</v>
      </c>
      <c r="C71" s="354" t="s">
        <v>88</v>
      </c>
      <c r="D71" s="335"/>
      <c r="E71" s="333">
        <v>0</v>
      </c>
      <c r="F71" s="332">
        <v>37.5</v>
      </c>
      <c r="G71" s="333">
        <v>204.1705845741381</v>
      </c>
      <c r="H71" s="332">
        <v>9.32</v>
      </c>
      <c r="I71" s="333">
        <v>237.7642472113682</v>
      </c>
      <c r="J71" s="334"/>
      <c r="K71" s="333">
        <v>0</v>
      </c>
      <c r="L71" s="335">
        <v>410</v>
      </c>
      <c r="M71" s="333">
        <v>222.44773253252978</v>
      </c>
      <c r="N71" s="336">
        <v>3</v>
      </c>
      <c r="O71" s="337" t="s">
        <v>9</v>
      </c>
      <c r="P71" s="379">
        <v>35.2</v>
      </c>
      <c r="Q71" s="333">
        <v>361.56805424122797</v>
      </c>
      <c r="R71" s="338">
        <v>1025.950618559264</v>
      </c>
    </row>
    <row r="72" spans="1:18" ht="12.75">
      <c r="A72" s="342"/>
      <c r="B72" s="350" t="s">
        <v>260</v>
      </c>
      <c r="C72" s="354" t="s">
        <v>88</v>
      </c>
      <c r="D72" s="332"/>
      <c r="E72" s="333">
        <v>0</v>
      </c>
      <c r="F72" s="353">
        <v>34.5</v>
      </c>
      <c r="G72" s="333">
        <v>179.8083690659572</v>
      </c>
      <c r="H72" s="332">
        <v>9.18</v>
      </c>
      <c r="I72" s="333">
        <v>266.11757007027813</v>
      </c>
      <c r="J72" s="334">
        <v>130</v>
      </c>
      <c r="K72" s="333">
        <v>250.57744780652234</v>
      </c>
      <c r="L72" s="335"/>
      <c r="M72" s="333">
        <v>0</v>
      </c>
      <c r="N72" s="336">
        <v>3</v>
      </c>
      <c r="O72" s="337" t="s">
        <v>9</v>
      </c>
      <c r="P72" s="379">
        <v>53</v>
      </c>
      <c r="Q72" s="333">
        <v>240.87572020978533</v>
      </c>
      <c r="R72" s="338">
        <v>937.379107152543</v>
      </c>
    </row>
    <row r="73" spans="1:18" ht="12.75">
      <c r="A73" s="342"/>
      <c r="B73" s="350" t="s">
        <v>261</v>
      </c>
      <c r="C73" s="354" t="s">
        <v>88</v>
      </c>
      <c r="D73" s="335"/>
      <c r="E73" s="333">
        <v>0</v>
      </c>
      <c r="F73" s="332">
        <v>34</v>
      </c>
      <c r="G73" s="333">
        <v>175.77599901570431</v>
      </c>
      <c r="H73" s="332">
        <v>8.78</v>
      </c>
      <c r="I73" s="333">
        <v>354.9032798250555</v>
      </c>
      <c r="J73" s="334"/>
      <c r="K73" s="333">
        <v>0</v>
      </c>
      <c r="L73" s="335">
        <v>350</v>
      </c>
      <c r="M73" s="333">
        <v>130.7656374206952</v>
      </c>
      <c r="N73" s="336">
        <v>3</v>
      </c>
      <c r="O73" s="337" t="s">
        <v>9</v>
      </c>
      <c r="P73" s="379">
        <v>50.8</v>
      </c>
      <c r="Q73" s="333">
        <v>254.57211304932852</v>
      </c>
      <c r="R73" s="338">
        <v>916.0170293107836</v>
      </c>
    </row>
    <row r="74" spans="1:18" ht="12.75">
      <c r="A74" s="342"/>
      <c r="B74" s="350"/>
      <c r="C74" s="354"/>
      <c r="D74" s="332"/>
      <c r="E74" s="333"/>
      <c r="F74" s="332"/>
      <c r="G74" s="333"/>
      <c r="H74" s="332"/>
      <c r="I74" s="333"/>
      <c r="J74" s="334"/>
      <c r="K74" s="333"/>
      <c r="L74" s="335"/>
      <c r="M74" s="333"/>
      <c r="N74" s="336"/>
      <c r="O74" s="337"/>
      <c r="P74" s="347"/>
      <c r="Q74" s="333"/>
      <c r="R74" s="370">
        <v>4282.116786130963</v>
      </c>
    </row>
    <row r="75" spans="1:18" ht="12.75">
      <c r="A75" s="343"/>
      <c r="B75" s="374"/>
      <c r="C75" s="375"/>
      <c r="D75" s="341"/>
      <c r="E75" s="334"/>
      <c r="F75" s="341"/>
      <c r="G75" s="334"/>
      <c r="H75" s="341"/>
      <c r="I75" s="334"/>
      <c r="J75" s="334"/>
      <c r="K75" s="334"/>
      <c r="L75" s="340"/>
      <c r="M75" s="334"/>
      <c r="N75" s="336"/>
      <c r="O75" s="337"/>
      <c r="P75" s="348"/>
      <c r="Q75" s="334"/>
      <c r="R75" s="365"/>
    </row>
    <row r="76" spans="1:18" ht="12.75">
      <c r="A76" s="342"/>
      <c r="B76" s="350" t="s">
        <v>262</v>
      </c>
      <c r="C76" s="354" t="s">
        <v>94</v>
      </c>
      <c r="D76" s="332"/>
      <c r="E76" s="333">
        <v>0</v>
      </c>
      <c r="F76" s="351">
        <v>66.5</v>
      </c>
      <c r="G76" s="333">
        <v>450.7964648311403</v>
      </c>
      <c r="H76" s="332">
        <v>8.16</v>
      </c>
      <c r="I76" s="333">
        <v>514.6611682713176</v>
      </c>
      <c r="J76" s="334">
        <v>140</v>
      </c>
      <c r="K76" s="333">
        <v>317.6610220523158</v>
      </c>
      <c r="L76" s="352"/>
      <c r="M76" s="333">
        <v>0</v>
      </c>
      <c r="N76" s="336">
        <v>2</v>
      </c>
      <c r="O76" s="337" t="s">
        <v>9</v>
      </c>
      <c r="P76" s="379">
        <v>58.3</v>
      </c>
      <c r="Q76" s="333">
        <v>681.5047230162335</v>
      </c>
      <c r="R76" s="338">
        <v>1964.623378171007</v>
      </c>
    </row>
    <row r="77" spans="1:18" ht="12.75">
      <c r="A77" s="342"/>
      <c r="B77" s="350" t="s">
        <v>263</v>
      </c>
      <c r="C77" s="354" t="s">
        <v>94</v>
      </c>
      <c r="D77" s="351">
        <v>10.32</v>
      </c>
      <c r="E77" s="333">
        <v>505.383003466318</v>
      </c>
      <c r="F77" s="332"/>
      <c r="G77" s="333">
        <v>0</v>
      </c>
      <c r="H77" s="332">
        <v>8.32</v>
      </c>
      <c r="I77" s="333">
        <v>470.9050889230935</v>
      </c>
      <c r="J77" s="334"/>
      <c r="K77" s="333">
        <v>0</v>
      </c>
      <c r="L77" s="352">
        <v>506</v>
      </c>
      <c r="M77" s="333">
        <v>394.35321724802816</v>
      </c>
      <c r="N77" s="336">
        <v>3</v>
      </c>
      <c r="O77" s="337" t="s">
        <v>9</v>
      </c>
      <c r="P77" s="379">
        <v>29.6</v>
      </c>
      <c r="Q77" s="333">
        <v>404.1402793299788</v>
      </c>
      <c r="R77" s="338">
        <v>1774.7815889674184</v>
      </c>
    </row>
    <row r="78" spans="1:18" ht="12.75">
      <c r="A78" s="342"/>
      <c r="B78" s="350" t="s">
        <v>264</v>
      </c>
      <c r="C78" s="354" t="s">
        <v>94</v>
      </c>
      <c r="D78" s="332">
        <v>9.22</v>
      </c>
      <c r="E78" s="333">
        <v>439.41692746061835</v>
      </c>
      <c r="F78" s="351"/>
      <c r="G78" s="333">
        <v>0</v>
      </c>
      <c r="H78" s="332">
        <v>8.39</v>
      </c>
      <c r="I78" s="333">
        <v>452.3104282231302</v>
      </c>
      <c r="J78" s="334">
        <v>150</v>
      </c>
      <c r="K78" s="333">
        <v>389.2368564555028</v>
      </c>
      <c r="L78" s="352"/>
      <c r="M78" s="333">
        <v>0</v>
      </c>
      <c r="N78" s="336">
        <v>3</v>
      </c>
      <c r="O78" s="337" t="s">
        <v>9</v>
      </c>
      <c r="P78" s="379">
        <v>26.7</v>
      </c>
      <c r="Q78" s="333">
        <v>427.03951334524425</v>
      </c>
      <c r="R78" s="338">
        <v>1708.0037254844956</v>
      </c>
    </row>
    <row r="79" spans="1:18" ht="12.75">
      <c r="A79" s="342"/>
      <c r="B79" s="350" t="s">
        <v>265</v>
      </c>
      <c r="C79" s="354" t="s">
        <v>94</v>
      </c>
      <c r="D79" s="351"/>
      <c r="E79" s="333">
        <v>0</v>
      </c>
      <c r="F79" s="332">
        <v>42.5</v>
      </c>
      <c r="G79" s="333">
        <v>245.35725606638346</v>
      </c>
      <c r="H79" s="332">
        <v>8.7</v>
      </c>
      <c r="I79" s="333">
        <v>374.0212982170077</v>
      </c>
      <c r="J79" s="352"/>
      <c r="K79" s="333">
        <v>0</v>
      </c>
      <c r="L79" s="335">
        <v>460</v>
      </c>
      <c r="M79" s="333">
        <v>308.50959831025386</v>
      </c>
      <c r="N79" s="336">
        <v>2</v>
      </c>
      <c r="O79" s="337" t="s">
        <v>9</v>
      </c>
      <c r="P79" s="379">
        <v>58.9</v>
      </c>
      <c r="Q79" s="333">
        <v>675.5695549686404</v>
      </c>
      <c r="R79" s="338">
        <v>1603.4577075622856</v>
      </c>
    </row>
    <row r="80" spans="1:18" ht="12.75">
      <c r="A80" s="342"/>
      <c r="B80" s="385" t="s">
        <v>266</v>
      </c>
      <c r="C80" s="354" t="s">
        <v>94</v>
      </c>
      <c r="D80" s="332"/>
      <c r="E80" s="333">
        <v>0</v>
      </c>
      <c r="F80" s="351"/>
      <c r="G80" s="333">
        <v>0</v>
      </c>
      <c r="H80" s="332">
        <v>9</v>
      </c>
      <c r="I80" s="333">
        <v>304.6573865716712</v>
      </c>
      <c r="J80" s="334">
        <v>145</v>
      </c>
      <c r="K80" s="333">
        <v>352.91179962753216</v>
      </c>
      <c r="L80" s="352"/>
      <c r="M80" s="333">
        <v>0</v>
      </c>
      <c r="N80" s="336">
        <v>3</v>
      </c>
      <c r="O80" s="337" t="s">
        <v>9</v>
      </c>
      <c r="P80" s="379">
        <v>16.9</v>
      </c>
      <c r="Q80" s="333">
        <v>508.68963753403364</v>
      </c>
      <c r="R80" s="338">
        <v>1166.258823733237</v>
      </c>
    </row>
    <row r="81" spans="1:19" ht="12.75">
      <c r="A81" s="342"/>
      <c r="B81" s="350"/>
      <c r="C81" s="354"/>
      <c r="D81" s="332"/>
      <c r="E81" s="333"/>
      <c r="F81" s="332"/>
      <c r="G81" s="333"/>
      <c r="H81" s="332"/>
      <c r="I81" s="333"/>
      <c r="J81" s="334"/>
      <c r="K81" s="333"/>
      <c r="L81" s="335"/>
      <c r="M81" s="333"/>
      <c r="N81" s="336"/>
      <c r="O81" s="337"/>
      <c r="P81" s="347"/>
      <c r="Q81" s="333"/>
      <c r="R81" s="370">
        <v>7050.866400185207</v>
      </c>
      <c r="S81" s="330"/>
    </row>
    <row r="82" spans="1:19" ht="12.75">
      <c r="A82" s="343"/>
      <c r="B82" s="374"/>
      <c r="C82" s="375"/>
      <c r="D82" s="341"/>
      <c r="E82" s="334"/>
      <c r="F82" s="341"/>
      <c r="G82" s="334"/>
      <c r="H82" s="341"/>
      <c r="I82" s="334"/>
      <c r="J82" s="334"/>
      <c r="K82" s="334"/>
      <c r="L82" s="340"/>
      <c r="M82" s="334"/>
      <c r="N82" s="336"/>
      <c r="O82" s="337"/>
      <c r="P82" s="348"/>
      <c r="Q82" s="334"/>
      <c r="R82" s="337"/>
      <c r="S82" s="330"/>
    </row>
    <row r="83" spans="1:19" ht="12.75">
      <c r="A83" s="342"/>
      <c r="B83" s="350" t="s">
        <v>267</v>
      </c>
      <c r="C83" s="354" t="s">
        <v>100</v>
      </c>
      <c r="D83" s="335">
        <v>11.25</v>
      </c>
      <c r="E83" s="333">
        <v>561.4789307175273</v>
      </c>
      <c r="F83" s="332"/>
      <c r="G83" s="333">
        <v>0</v>
      </c>
      <c r="H83" s="332">
        <v>7.81</v>
      </c>
      <c r="I83" s="333">
        <v>616.3934559800387</v>
      </c>
      <c r="J83" s="352"/>
      <c r="K83" s="333">
        <v>0</v>
      </c>
      <c r="L83" s="335">
        <v>520</v>
      </c>
      <c r="M83" s="333">
        <v>421.64086779988367</v>
      </c>
      <c r="N83" s="336">
        <v>3</v>
      </c>
      <c r="O83" s="337" t="s">
        <v>9</v>
      </c>
      <c r="P83" s="379">
        <v>24.6</v>
      </c>
      <c r="Q83" s="333">
        <v>443.98303084142674</v>
      </c>
      <c r="R83" s="338">
        <v>2043.4962853388765</v>
      </c>
      <c r="S83" s="330"/>
    </row>
    <row r="84" spans="1:19" ht="12.75">
      <c r="A84" s="342"/>
      <c r="B84" s="350" t="s">
        <v>268</v>
      </c>
      <c r="C84" s="354" t="s">
        <v>100</v>
      </c>
      <c r="D84" s="332"/>
      <c r="E84" s="333">
        <v>0</v>
      </c>
      <c r="F84" s="335">
        <v>40.5</v>
      </c>
      <c r="G84" s="333">
        <v>228.80053325261224</v>
      </c>
      <c r="H84" s="332">
        <v>8.2</v>
      </c>
      <c r="I84" s="333">
        <v>503.5591917045455</v>
      </c>
      <c r="J84" s="352"/>
      <c r="K84" s="333">
        <v>0</v>
      </c>
      <c r="L84" s="335">
        <v>485</v>
      </c>
      <c r="M84" s="333">
        <v>354.4191383540342</v>
      </c>
      <c r="N84" s="336">
        <v>3</v>
      </c>
      <c r="O84" s="337" t="s">
        <v>9</v>
      </c>
      <c r="P84" s="379">
        <v>3.6</v>
      </c>
      <c r="Q84" s="333">
        <v>629.9042947575903</v>
      </c>
      <c r="R84" s="338">
        <v>1716.6831580687822</v>
      </c>
      <c r="S84" s="330"/>
    </row>
    <row r="85" spans="1:19" ht="12.75">
      <c r="A85" s="342"/>
      <c r="B85" s="350" t="s">
        <v>269</v>
      </c>
      <c r="C85" s="354" t="s">
        <v>100</v>
      </c>
      <c r="D85" s="332">
        <v>0</v>
      </c>
      <c r="E85" s="333">
        <v>0</v>
      </c>
      <c r="F85" s="332"/>
      <c r="G85" s="333">
        <v>0</v>
      </c>
      <c r="H85" s="332">
        <v>8.32</v>
      </c>
      <c r="I85" s="333">
        <v>470.9050889230935</v>
      </c>
      <c r="J85" s="334">
        <v>150</v>
      </c>
      <c r="K85" s="333">
        <v>389.2368564555028</v>
      </c>
      <c r="L85" s="335"/>
      <c r="M85" s="333">
        <v>0</v>
      </c>
      <c r="N85" s="336">
        <v>3</v>
      </c>
      <c r="O85" s="337" t="s">
        <v>9</v>
      </c>
      <c r="P85" s="379">
        <v>26</v>
      </c>
      <c r="Q85" s="333">
        <v>432.65369134778683</v>
      </c>
      <c r="R85" s="338">
        <v>1292.7956367263832</v>
      </c>
      <c r="S85" s="330"/>
    </row>
    <row r="86" spans="1:19" ht="12.75">
      <c r="A86" s="342"/>
      <c r="B86" s="350" t="s">
        <v>270</v>
      </c>
      <c r="C86" s="354" t="s">
        <v>100</v>
      </c>
      <c r="D86" s="335"/>
      <c r="E86" s="333">
        <v>0</v>
      </c>
      <c r="F86" s="332">
        <v>45</v>
      </c>
      <c r="G86" s="333">
        <v>266.1963264267749</v>
      </c>
      <c r="H86" s="332">
        <v>8.81</v>
      </c>
      <c r="I86" s="333">
        <v>347.849932472144</v>
      </c>
      <c r="J86" s="352">
        <v>140</v>
      </c>
      <c r="K86" s="333">
        <v>317.6610220523158</v>
      </c>
      <c r="L86" s="335"/>
      <c r="M86" s="333">
        <v>0</v>
      </c>
      <c r="N86" s="336">
        <v>3</v>
      </c>
      <c r="O86" s="337" t="s">
        <v>9</v>
      </c>
      <c r="P86" s="379">
        <v>55.1</v>
      </c>
      <c r="Q86" s="333">
        <v>228.12723330396904</v>
      </c>
      <c r="R86" s="338">
        <v>1159.8345142552037</v>
      </c>
      <c r="S86" s="330"/>
    </row>
    <row r="87" spans="1:19" ht="12.75">
      <c r="A87" s="342"/>
      <c r="B87" s="350" t="s">
        <v>271</v>
      </c>
      <c r="C87" s="354" t="s">
        <v>100</v>
      </c>
      <c r="D87" s="332"/>
      <c r="E87" s="333">
        <v>0</v>
      </c>
      <c r="F87" s="332">
        <v>38</v>
      </c>
      <c r="G87" s="333">
        <v>208.2576883827944</v>
      </c>
      <c r="H87" s="332">
        <v>8.54</v>
      </c>
      <c r="I87" s="333">
        <v>413.59787008683196</v>
      </c>
      <c r="J87" s="352">
        <v>150</v>
      </c>
      <c r="K87" s="333">
        <v>389.2368564555028</v>
      </c>
      <c r="L87" s="335"/>
      <c r="M87" s="333">
        <v>0</v>
      </c>
      <c r="N87" s="336">
        <v>0</v>
      </c>
      <c r="O87" s="337" t="s">
        <v>9</v>
      </c>
      <c r="P87" s="379">
        <v>0</v>
      </c>
      <c r="Q87" s="333">
        <v>0</v>
      </c>
      <c r="R87" s="338">
        <v>1011.0924149251292</v>
      </c>
      <c r="S87" s="330"/>
    </row>
    <row r="88" spans="1:19" ht="12.75">
      <c r="A88" s="342"/>
      <c r="B88" s="350"/>
      <c r="C88" s="354"/>
      <c r="D88" s="332"/>
      <c r="E88" s="333"/>
      <c r="F88" s="332"/>
      <c r="G88" s="333"/>
      <c r="H88" s="332"/>
      <c r="I88" s="333"/>
      <c r="J88" s="334"/>
      <c r="K88" s="333"/>
      <c r="L88" s="335"/>
      <c r="M88" s="333"/>
      <c r="N88" s="336"/>
      <c r="O88" s="337"/>
      <c r="P88" s="347"/>
      <c r="Q88" s="333"/>
      <c r="R88" s="370">
        <v>6212.809594389245</v>
      </c>
      <c r="S88" s="330"/>
    </row>
    <row r="89" spans="1:19" ht="12.75">
      <c r="A89" s="343"/>
      <c r="B89" s="374"/>
      <c r="C89" s="375"/>
      <c r="D89" s="341"/>
      <c r="E89" s="334"/>
      <c r="F89" s="341"/>
      <c r="G89" s="334"/>
      <c r="H89" s="341"/>
      <c r="I89" s="334"/>
      <c r="J89" s="334"/>
      <c r="K89" s="334"/>
      <c r="L89" s="340"/>
      <c r="M89" s="334"/>
      <c r="N89" s="336"/>
      <c r="O89" s="337"/>
      <c r="P89" s="348"/>
      <c r="Q89" s="334"/>
      <c r="R89" s="365"/>
      <c r="S89" s="330"/>
    </row>
    <row r="90" spans="1:19" ht="12.75">
      <c r="A90" s="342"/>
      <c r="B90" s="350" t="s">
        <v>272</v>
      </c>
      <c r="C90" s="354" t="s">
        <v>24</v>
      </c>
      <c r="D90" s="332">
        <v>9.98</v>
      </c>
      <c r="E90" s="333">
        <v>484.9469838427723</v>
      </c>
      <c r="F90" s="335"/>
      <c r="G90" s="333">
        <v>0</v>
      </c>
      <c r="H90" s="332">
        <v>8.3</v>
      </c>
      <c r="I90" s="333">
        <v>476.2793555768389</v>
      </c>
      <c r="J90" s="334">
        <v>155</v>
      </c>
      <c r="K90" s="333">
        <v>426.59400110369745</v>
      </c>
      <c r="L90" s="335"/>
      <c r="M90" s="333">
        <v>0</v>
      </c>
      <c r="N90" s="336">
        <v>3</v>
      </c>
      <c r="O90" s="337" t="s">
        <v>9</v>
      </c>
      <c r="P90" s="379">
        <v>6.5</v>
      </c>
      <c r="Q90" s="333">
        <v>602.4619076311521</v>
      </c>
      <c r="R90" s="338">
        <v>1990.2822481544606</v>
      </c>
      <c r="S90" s="330"/>
    </row>
    <row r="91" spans="1:19" ht="12.75">
      <c r="A91" s="342"/>
      <c r="B91" s="350" t="s">
        <v>273</v>
      </c>
      <c r="C91" s="354" t="s">
        <v>24</v>
      </c>
      <c r="D91" s="332">
        <v>9.38</v>
      </c>
      <c r="E91" s="333">
        <v>448.98429080881317</v>
      </c>
      <c r="F91" s="335"/>
      <c r="G91" s="333">
        <v>0</v>
      </c>
      <c r="H91" s="332">
        <v>8.15</v>
      </c>
      <c r="I91" s="333">
        <v>517.4535816203179</v>
      </c>
      <c r="J91" s="334"/>
      <c r="K91" s="333">
        <v>0</v>
      </c>
      <c r="L91" s="335">
        <v>509</v>
      </c>
      <c r="M91" s="333">
        <v>400.156542331572</v>
      </c>
      <c r="N91" s="336">
        <v>3</v>
      </c>
      <c r="O91" s="337" t="s">
        <v>9</v>
      </c>
      <c r="P91" s="379">
        <v>32.4</v>
      </c>
      <c r="Q91" s="333">
        <v>382.58207988657455</v>
      </c>
      <c r="R91" s="338">
        <v>1749.1764946472777</v>
      </c>
      <c r="S91" s="330"/>
    </row>
    <row r="92" spans="1:19" ht="12.75">
      <c r="A92" s="342"/>
      <c r="B92" s="350" t="s">
        <v>274</v>
      </c>
      <c r="C92" s="354" t="s">
        <v>24</v>
      </c>
      <c r="D92" s="335"/>
      <c r="E92" s="333">
        <v>0</v>
      </c>
      <c r="F92" s="332">
        <v>44</v>
      </c>
      <c r="G92" s="333">
        <v>257.8422116961199</v>
      </c>
      <c r="H92" s="332">
        <v>8.7</v>
      </c>
      <c r="I92" s="333">
        <v>374.0212982170077</v>
      </c>
      <c r="J92" s="352"/>
      <c r="K92" s="333">
        <v>0</v>
      </c>
      <c r="L92" s="335">
        <v>452</v>
      </c>
      <c r="M92" s="333">
        <v>294.2091130406491</v>
      </c>
      <c r="N92" s="336">
        <v>2</v>
      </c>
      <c r="O92" s="337" t="s">
        <v>9</v>
      </c>
      <c r="P92" s="379">
        <v>58.6</v>
      </c>
      <c r="Q92" s="333">
        <v>678.5341573766882</v>
      </c>
      <c r="R92" s="338">
        <v>1604.606780330465</v>
      </c>
      <c r="S92" s="330"/>
    </row>
    <row r="93" spans="1:19" ht="12.75">
      <c r="A93" s="342"/>
      <c r="B93" s="350" t="s">
        <v>275</v>
      </c>
      <c r="C93" s="354" t="s">
        <v>24</v>
      </c>
      <c r="D93" s="332"/>
      <c r="E93" s="333">
        <v>0</v>
      </c>
      <c r="F93" s="335">
        <v>45</v>
      </c>
      <c r="G93" s="333">
        <v>266.1963264267749</v>
      </c>
      <c r="H93" s="332">
        <v>8.56</v>
      </c>
      <c r="I93" s="333">
        <v>408.55352752309705</v>
      </c>
      <c r="J93" s="334">
        <v>150</v>
      </c>
      <c r="K93" s="333">
        <v>389.2368564555028</v>
      </c>
      <c r="L93" s="335"/>
      <c r="M93" s="333">
        <v>0</v>
      </c>
      <c r="N93" s="336">
        <v>3</v>
      </c>
      <c r="O93" s="337" t="s">
        <v>9</v>
      </c>
      <c r="P93" s="379">
        <v>14.5</v>
      </c>
      <c r="Q93" s="333">
        <v>529.6820122964307</v>
      </c>
      <c r="R93" s="338">
        <v>1593.6687227018053</v>
      </c>
      <c r="S93" s="330"/>
    </row>
    <row r="94" spans="1:19" ht="12.75">
      <c r="A94" s="342"/>
      <c r="B94" s="350" t="s">
        <v>276</v>
      </c>
      <c r="C94" s="354" t="s">
        <v>24</v>
      </c>
      <c r="D94" s="335"/>
      <c r="E94" s="333">
        <v>0</v>
      </c>
      <c r="F94" s="332">
        <v>35</v>
      </c>
      <c r="G94" s="333">
        <v>183.8489773897069</v>
      </c>
      <c r="H94" s="332">
        <v>8.65</v>
      </c>
      <c r="I94" s="333">
        <v>386.19753120620345</v>
      </c>
      <c r="J94" s="352"/>
      <c r="K94" s="333">
        <v>0</v>
      </c>
      <c r="L94" s="335">
        <v>435</v>
      </c>
      <c r="M94" s="333">
        <v>264.47631537647453</v>
      </c>
      <c r="N94" s="336">
        <v>3</v>
      </c>
      <c r="O94" s="337" t="s">
        <v>9</v>
      </c>
      <c r="P94" s="379">
        <v>16.4</v>
      </c>
      <c r="Q94" s="333">
        <v>513.0308752402806</v>
      </c>
      <c r="R94" s="338">
        <v>1347.5536992126654</v>
      </c>
      <c r="S94" s="330"/>
    </row>
    <row r="95" spans="1:19" ht="12.75">
      <c r="A95" s="342"/>
      <c r="B95" s="350"/>
      <c r="C95" s="354"/>
      <c r="D95" s="332"/>
      <c r="E95" s="333"/>
      <c r="F95" s="332"/>
      <c r="G95" s="333"/>
      <c r="H95" s="332"/>
      <c r="I95" s="333"/>
      <c r="J95" s="334"/>
      <c r="K95" s="333"/>
      <c r="L95" s="335"/>
      <c r="M95" s="333"/>
      <c r="N95" s="336"/>
      <c r="O95" s="337"/>
      <c r="P95" s="347"/>
      <c r="Q95" s="333"/>
      <c r="R95" s="370">
        <v>6937.734245834009</v>
      </c>
      <c r="S95" s="366"/>
    </row>
    <row r="96" spans="1:19" ht="12.75">
      <c r="A96" s="343"/>
      <c r="B96" s="374"/>
      <c r="C96" s="375"/>
      <c r="D96" s="341"/>
      <c r="E96" s="334"/>
      <c r="F96" s="341"/>
      <c r="G96" s="334"/>
      <c r="H96" s="341"/>
      <c r="I96" s="334"/>
      <c r="J96" s="334"/>
      <c r="K96" s="334"/>
      <c r="L96" s="340"/>
      <c r="M96" s="334"/>
      <c r="N96" s="336"/>
      <c r="O96" s="337"/>
      <c r="P96" s="348"/>
      <c r="Q96" s="334"/>
      <c r="R96" s="365"/>
      <c r="S96" s="330"/>
    </row>
    <row r="97" spans="1:19" ht="12.75">
      <c r="A97" s="342"/>
      <c r="B97" s="350" t="s">
        <v>277</v>
      </c>
      <c r="C97" s="354" t="s">
        <v>278</v>
      </c>
      <c r="D97" s="335"/>
      <c r="E97" s="333">
        <v>0</v>
      </c>
      <c r="F97" s="332">
        <v>40</v>
      </c>
      <c r="G97" s="333">
        <v>224.6780206547351</v>
      </c>
      <c r="H97" s="332">
        <v>8.79</v>
      </c>
      <c r="I97" s="333">
        <v>352.54512454511763</v>
      </c>
      <c r="J97" s="334"/>
      <c r="K97" s="333">
        <v>0</v>
      </c>
      <c r="L97" s="335">
        <v>452</v>
      </c>
      <c r="M97" s="333">
        <v>294.2091130406491</v>
      </c>
      <c r="N97" s="336">
        <v>3</v>
      </c>
      <c r="O97" s="337" t="s">
        <v>9</v>
      </c>
      <c r="P97" s="379">
        <v>32.9</v>
      </c>
      <c r="Q97" s="333">
        <v>378.78959375145564</v>
      </c>
      <c r="R97" s="338">
        <v>1250.2218519919575</v>
      </c>
      <c r="S97" s="330"/>
    </row>
    <row r="98" spans="1:19" ht="12.75">
      <c r="A98" s="342"/>
      <c r="B98" s="350" t="s">
        <v>279</v>
      </c>
      <c r="C98" s="354" t="s">
        <v>278</v>
      </c>
      <c r="D98" s="332">
        <v>6.37</v>
      </c>
      <c r="E98" s="333">
        <v>270.88441986814365</v>
      </c>
      <c r="F98" s="332"/>
      <c r="G98" s="333">
        <v>0</v>
      </c>
      <c r="H98" s="332">
        <v>9.19</v>
      </c>
      <c r="I98" s="333">
        <v>264.0450195497512</v>
      </c>
      <c r="J98" s="334">
        <v>125</v>
      </c>
      <c r="K98" s="333">
        <v>218.85897886918931</v>
      </c>
      <c r="L98" s="335"/>
      <c r="M98" s="333">
        <v>0</v>
      </c>
      <c r="N98" s="336">
        <v>3</v>
      </c>
      <c r="O98" s="337"/>
      <c r="P98" s="379">
        <v>34</v>
      </c>
      <c r="Q98" s="333">
        <v>370.50727344790545</v>
      </c>
      <c r="R98" s="338">
        <v>1124.2956917349895</v>
      </c>
      <c r="S98" s="330"/>
    </row>
    <row r="99" spans="1:19" ht="12.75">
      <c r="A99" s="342"/>
      <c r="B99" s="350" t="s">
        <v>280</v>
      </c>
      <c r="C99" s="354" t="s">
        <v>278</v>
      </c>
      <c r="D99" s="335">
        <v>7.06</v>
      </c>
      <c r="E99" s="333">
        <v>311.3200910886858</v>
      </c>
      <c r="F99" s="332"/>
      <c r="G99" s="333">
        <v>0</v>
      </c>
      <c r="H99" s="332">
        <v>9.3</v>
      </c>
      <c r="I99" s="333">
        <v>241.72710390843406</v>
      </c>
      <c r="J99" s="334"/>
      <c r="K99" s="333">
        <v>0</v>
      </c>
      <c r="L99" s="335">
        <v>372</v>
      </c>
      <c r="M99" s="333">
        <v>162.7623550030473</v>
      </c>
      <c r="N99" s="336">
        <v>3</v>
      </c>
      <c r="O99" s="337" t="s">
        <v>9</v>
      </c>
      <c r="P99" s="379">
        <v>54.4</v>
      </c>
      <c r="Q99" s="333">
        <v>232.34133230474842</v>
      </c>
      <c r="R99" s="338">
        <v>948.1508823049156</v>
      </c>
      <c r="S99" s="330"/>
    </row>
    <row r="100" spans="1:19" ht="12.75">
      <c r="A100" s="342"/>
      <c r="B100" s="350" t="s">
        <v>281</v>
      </c>
      <c r="C100" s="354" t="s">
        <v>278</v>
      </c>
      <c r="D100" s="335"/>
      <c r="E100" s="333">
        <v>0</v>
      </c>
      <c r="F100" s="332">
        <v>39</v>
      </c>
      <c r="G100" s="333">
        <v>216.45369640771116</v>
      </c>
      <c r="H100" s="332">
        <v>8.77</v>
      </c>
      <c r="I100" s="333">
        <v>357.26846802874815</v>
      </c>
      <c r="J100" s="352">
        <v>135</v>
      </c>
      <c r="K100" s="333">
        <v>283.53177583089024</v>
      </c>
      <c r="L100" s="335"/>
      <c r="M100" s="333">
        <v>0</v>
      </c>
      <c r="N100" s="336">
        <v>0</v>
      </c>
      <c r="O100" s="337" t="s">
        <v>9</v>
      </c>
      <c r="P100" s="379">
        <v>0</v>
      </c>
      <c r="Q100" s="333">
        <v>0</v>
      </c>
      <c r="R100" s="338">
        <v>857.2539402673494</v>
      </c>
      <c r="S100" s="330"/>
    </row>
    <row r="101" spans="1:19" ht="12.75">
      <c r="A101" s="342"/>
      <c r="B101" s="350"/>
      <c r="C101" s="354"/>
      <c r="D101" s="332"/>
      <c r="E101" s="333">
        <v>0</v>
      </c>
      <c r="F101" s="335"/>
      <c r="G101" s="333">
        <v>0</v>
      </c>
      <c r="H101" s="332"/>
      <c r="I101" s="333">
        <v>0</v>
      </c>
      <c r="J101" s="352"/>
      <c r="K101" s="333">
        <v>0</v>
      </c>
      <c r="L101" s="335"/>
      <c r="M101" s="333">
        <v>0</v>
      </c>
      <c r="N101" s="336"/>
      <c r="O101" s="337" t="s">
        <v>9</v>
      </c>
      <c r="P101" s="379"/>
      <c r="Q101" s="333">
        <v>0</v>
      </c>
      <c r="R101" s="338">
        <v>0</v>
      </c>
      <c r="S101" s="330"/>
    </row>
    <row r="102" spans="1:19" ht="12.75">
      <c r="A102" s="342"/>
      <c r="B102" s="350"/>
      <c r="C102" s="354"/>
      <c r="D102" s="332"/>
      <c r="E102" s="333"/>
      <c r="F102" s="332"/>
      <c r="G102" s="333"/>
      <c r="H102" s="332"/>
      <c r="I102" s="333"/>
      <c r="J102" s="334"/>
      <c r="K102" s="333"/>
      <c r="L102" s="335"/>
      <c r="M102" s="333"/>
      <c r="N102" s="336"/>
      <c r="O102" s="337"/>
      <c r="P102" s="347"/>
      <c r="Q102" s="333"/>
      <c r="R102" s="370">
        <v>4179.922366299213</v>
      </c>
      <c r="S102" s="330"/>
    </row>
    <row r="103" spans="1:19" ht="12.75">
      <c r="A103" s="343"/>
      <c r="B103" s="374"/>
      <c r="C103" s="375"/>
      <c r="D103" s="341"/>
      <c r="E103" s="334"/>
      <c r="F103" s="341"/>
      <c r="G103" s="334"/>
      <c r="H103" s="341"/>
      <c r="I103" s="334"/>
      <c r="J103" s="334"/>
      <c r="K103" s="334"/>
      <c r="L103" s="340"/>
      <c r="M103" s="334"/>
      <c r="N103" s="336"/>
      <c r="O103" s="337"/>
      <c r="P103" s="348"/>
      <c r="Q103" s="334"/>
      <c r="R103" s="365"/>
      <c r="S103" s="330"/>
    </row>
    <row r="104" spans="1:19" ht="12.75">
      <c r="A104" s="373"/>
      <c r="B104" s="350" t="s">
        <v>282</v>
      </c>
      <c r="C104" s="354" t="s">
        <v>118</v>
      </c>
      <c r="D104" s="357"/>
      <c r="E104" s="355">
        <v>0</v>
      </c>
      <c r="F104" s="357">
        <v>46</v>
      </c>
      <c r="G104" s="355">
        <v>274.5743472824765</v>
      </c>
      <c r="H104" s="357">
        <v>8.69</v>
      </c>
      <c r="I104" s="355">
        <v>376.44257510857324</v>
      </c>
      <c r="J104" s="361"/>
      <c r="K104" s="355">
        <v>0</v>
      </c>
      <c r="L104" s="356">
        <v>452</v>
      </c>
      <c r="M104" s="355">
        <v>294.2091130406491</v>
      </c>
      <c r="N104" s="358">
        <v>3</v>
      </c>
      <c r="O104" s="359"/>
      <c r="P104" s="379">
        <v>41.2</v>
      </c>
      <c r="Q104" s="333">
        <v>318.38216167971433</v>
      </c>
      <c r="R104" s="338">
        <v>1263.6081971114131</v>
      </c>
      <c r="S104" s="330"/>
    </row>
    <row r="105" spans="1:19" ht="12.75">
      <c r="A105" s="342"/>
      <c r="B105" s="350" t="s">
        <v>283</v>
      </c>
      <c r="C105" s="354" t="s">
        <v>118</v>
      </c>
      <c r="D105" s="357"/>
      <c r="E105" s="355">
        <v>0</v>
      </c>
      <c r="F105" s="362">
        <v>43</v>
      </c>
      <c r="G105" s="355">
        <v>249.51263514945055</v>
      </c>
      <c r="H105" s="357">
        <v>9.06</v>
      </c>
      <c r="I105" s="355">
        <v>291.55190419903465</v>
      </c>
      <c r="J105" s="361"/>
      <c r="K105" s="355">
        <v>0</v>
      </c>
      <c r="L105" s="356">
        <v>423</v>
      </c>
      <c r="M105" s="355">
        <v>244.04358433810987</v>
      </c>
      <c r="N105" s="358">
        <v>3</v>
      </c>
      <c r="O105" s="359" t="s">
        <v>9</v>
      </c>
      <c r="P105" s="379">
        <v>30.2</v>
      </c>
      <c r="Q105" s="333">
        <v>399.4749768132317</v>
      </c>
      <c r="R105" s="338">
        <v>1184.5831004998267</v>
      </c>
      <c r="S105" s="330"/>
    </row>
    <row r="106" spans="1:19" ht="12.75">
      <c r="A106" s="342"/>
      <c r="B106" s="350" t="s">
        <v>284</v>
      </c>
      <c r="C106" s="354" t="s">
        <v>118</v>
      </c>
      <c r="D106" s="357">
        <v>6.4</v>
      </c>
      <c r="E106" s="355">
        <v>272.63681632922163</v>
      </c>
      <c r="F106" s="362"/>
      <c r="G106" s="355">
        <v>0</v>
      </c>
      <c r="H106" s="357">
        <v>9.16</v>
      </c>
      <c r="I106" s="355">
        <v>270.28441135007904</v>
      </c>
      <c r="J106" s="361">
        <v>140</v>
      </c>
      <c r="K106" s="355">
        <v>317.6610220523158</v>
      </c>
      <c r="L106" s="356"/>
      <c r="M106" s="355">
        <v>0</v>
      </c>
      <c r="N106" s="358">
        <v>3</v>
      </c>
      <c r="O106" s="359" t="s">
        <v>9</v>
      </c>
      <c r="P106" s="379">
        <v>49.5</v>
      </c>
      <c r="Q106" s="333">
        <v>262.8287440552295</v>
      </c>
      <c r="R106" s="338">
        <v>1123.410993786846</v>
      </c>
      <c r="S106" s="330"/>
    </row>
    <row r="107" spans="1:19" ht="12.75">
      <c r="A107" s="342"/>
      <c r="B107" s="350" t="s">
        <v>285</v>
      </c>
      <c r="C107" s="354" t="s">
        <v>118</v>
      </c>
      <c r="D107" s="357"/>
      <c r="E107" s="355">
        <v>0</v>
      </c>
      <c r="F107" s="356">
        <v>37.5</v>
      </c>
      <c r="G107" s="355">
        <v>204.1705845741381</v>
      </c>
      <c r="H107" s="357">
        <v>8.79</v>
      </c>
      <c r="I107" s="355">
        <v>352.54512454511763</v>
      </c>
      <c r="J107" s="363"/>
      <c r="K107" s="355">
        <v>0</v>
      </c>
      <c r="L107" s="356">
        <v>366</v>
      </c>
      <c r="M107" s="355">
        <v>153.83917420923947</v>
      </c>
      <c r="N107" s="358">
        <v>3</v>
      </c>
      <c r="O107" s="359" t="s">
        <v>9</v>
      </c>
      <c r="P107" s="379">
        <v>49.6</v>
      </c>
      <c r="Q107" s="333">
        <v>262.1893213553663</v>
      </c>
      <c r="R107" s="338">
        <v>972.7442046838614</v>
      </c>
      <c r="S107" s="330"/>
    </row>
    <row r="108" spans="1:19" ht="12.75">
      <c r="A108" s="342"/>
      <c r="B108" s="350" t="s">
        <v>286</v>
      </c>
      <c r="C108" s="354" t="s">
        <v>118</v>
      </c>
      <c r="D108" s="362">
        <v>7.25</v>
      </c>
      <c r="E108" s="355">
        <v>322.50010072258146</v>
      </c>
      <c r="F108" s="362"/>
      <c r="G108" s="355">
        <v>0</v>
      </c>
      <c r="H108" s="357">
        <v>9.9</v>
      </c>
      <c r="I108" s="355">
        <v>135.8305518648132</v>
      </c>
      <c r="J108" s="361">
        <v>130</v>
      </c>
      <c r="K108" s="355">
        <v>250.57744780652234</v>
      </c>
      <c r="L108" s="356"/>
      <c r="M108" s="355">
        <v>0</v>
      </c>
      <c r="N108" s="358">
        <v>0</v>
      </c>
      <c r="O108" s="359" t="s">
        <v>9</v>
      </c>
      <c r="P108" s="379">
        <v>0</v>
      </c>
      <c r="Q108" s="333">
        <v>0</v>
      </c>
      <c r="R108" s="338">
        <v>708.908100393917</v>
      </c>
      <c r="S108" s="330"/>
    </row>
    <row r="109" spans="1:19" ht="12.75">
      <c r="A109" s="342"/>
      <c r="B109" s="350"/>
      <c r="C109" s="354"/>
      <c r="D109" s="357"/>
      <c r="E109" s="355"/>
      <c r="F109" s="357"/>
      <c r="G109" s="355"/>
      <c r="H109" s="357"/>
      <c r="I109" s="355"/>
      <c r="J109" s="361"/>
      <c r="K109" s="355"/>
      <c r="L109" s="356"/>
      <c r="M109" s="355"/>
      <c r="N109" s="358"/>
      <c r="O109" s="359"/>
      <c r="P109" s="360"/>
      <c r="Q109" s="333"/>
      <c r="R109" s="370">
        <v>4544.346496081947</v>
      </c>
      <c r="S109" s="366"/>
    </row>
    <row r="110" spans="1:19" ht="12.75">
      <c r="A110" s="343"/>
      <c r="B110" s="374"/>
      <c r="C110" s="375"/>
      <c r="D110" s="341"/>
      <c r="E110" s="334"/>
      <c r="F110" s="341"/>
      <c r="G110" s="334"/>
      <c r="H110" s="341"/>
      <c r="I110" s="334"/>
      <c r="J110" s="334"/>
      <c r="K110" s="334"/>
      <c r="L110" s="340"/>
      <c r="M110" s="334"/>
      <c r="N110" s="336"/>
      <c r="O110" s="337"/>
      <c r="P110" s="348"/>
      <c r="Q110" s="334"/>
      <c r="R110" s="365"/>
      <c r="S110" s="330"/>
    </row>
    <row r="113" spans="2:4" ht="12.75">
      <c r="B113" s="386" t="s">
        <v>287</v>
      </c>
      <c r="C113" s="386" t="s">
        <v>288</v>
      </c>
      <c r="D113" s="386"/>
    </row>
    <row r="114" spans="2:4" ht="12.75">
      <c r="B114" s="330">
        <v>1</v>
      </c>
      <c r="C114" s="354" t="s">
        <v>18</v>
      </c>
      <c r="D114" s="370">
        <v>7050.866400185207</v>
      </c>
    </row>
    <row r="115" spans="2:4" ht="12.75">
      <c r="B115" s="330">
        <v>2</v>
      </c>
      <c r="C115" s="354" t="s">
        <v>24</v>
      </c>
      <c r="D115" s="370">
        <v>6937.734245834009</v>
      </c>
    </row>
    <row r="116" spans="2:4" ht="12.75">
      <c r="B116" s="330">
        <v>3</v>
      </c>
      <c r="C116" s="354" t="s">
        <v>100</v>
      </c>
      <c r="D116" s="370">
        <v>6212.809594389245</v>
      </c>
    </row>
    <row r="117" spans="2:4" ht="12.75">
      <c r="B117" s="330">
        <v>4</v>
      </c>
      <c r="C117" s="354" t="s">
        <v>15</v>
      </c>
      <c r="D117" s="370">
        <v>6125.893573454015</v>
      </c>
    </row>
    <row r="118" spans="2:4" ht="12.75">
      <c r="B118" s="330">
        <v>5</v>
      </c>
      <c r="C118" s="354" t="s">
        <v>289</v>
      </c>
      <c r="D118" s="370">
        <v>6010.018764866889</v>
      </c>
    </row>
    <row r="119" spans="2:4" ht="12.75">
      <c r="B119" s="330">
        <v>6</v>
      </c>
      <c r="C119" s="354" t="s">
        <v>205</v>
      </c>
      <c r="D119" s="370">
        <v>5848.471652325443</v>
      </c>
    </row>
    <row r="120" spans="2:4" ht="12.75">
      <c r="B120" s="330">
        <v>7</v>
      </c>
      <c r="C120" s="354" t="s">
        <v>82</v>
      </c>
      <c r="D120" s="370">
        <v>5130.5661325506135</v>
      </c>
    </row>
    <row r="121" spans="2:4" ht="12.75">
      <c r="B121" s="330">
        <v>8</v>
      </c>
      <c r="C121" s="354" t="s">
        <v>23</v>
      </c>
      <c r="D121" s="370">
        <v>5118.154452177278</v>
      </c>
    </row>
    <row r="122" spans="2:4" ht="12.75">
      <c r="B122" s="330">
        <v>9</v>
      </c>
      <c r="C122" s="354" t="s">
        <v>21</v>
      </c>
      <c r="D122" s="370">
        <v>4984.067723426083</v>
      </c>
    </row>
    <row r="123" spans="2:4" ht="12.75">
      <c r="B123" s="330">
        <v>10</v>
      </c>
      <c r="C123" s="354" t="s">
        <v>22</v>
      </c>
      <c r="D123" s="370">
        <v>4727.920904447415</v>
      </c>
    </row>
    <row r="124" spans="2:4" ht="12.75">
      <c r="B124" s="330">
        <v>11</v>
      </c>
      <c r="C124" s="354" t="s">
        <v>17</v>
      </c>
      <c r="D124" s="370">
        <v>4544.346496081947</v>
      </c>
    </row>
    <row r="125" spans="2:4" ht="12.75">
      <c r="B125" s="330">
        <v>12</v>
      </c>
      <c r="C125" s="354" t="s">
        <v>88</v>
      </c>
      <c r="D125" s="370">
        <v>4282.116786130963</v>
      </c>
    </row>
    <row r="126" spans="2:4" ht="12.75">
      <c r="B126" s="330">
        <v>13</v>
      </c>
      <c r="C126" s="354" t="s">
        <v>206</v>
      </c>
      <c r="D126" s="370">
        <v>4244.718171864614</v>
      </c>
    </row>
    <row r="127" spans="2:4" ht="12.75">
      <c r="B127" s="330">
        <v>14</v>
      </c>
      <c r="C127" s="354" t="s">
        <v>20</v>
      </c>
      <c r="D127" s="370">
        <v>4179.922366299213</v>
      </c>
    </row>
    <row r="128" spans="2:4" ht="12.75">
      <c r="B128" s="330">
        <v>15</v>
      </c>
      <c r="C128" s="377" t="s">
        <v>124</v>
      </c>
      <c r="D128" s="370">
        <v>4087.032361540405</v>
      </c>
    </row>
    <row r="130" spans="3:5" ht="12.75">
      <c r="C130" s="387" t="s">
        <v>290</v>
      </c>
      <c r="D130" s="386"/>
      <c r="E130" s="388"/>
    </row>
    <row r="131" spans="3:5" ht="12.75">
      <c r="C131" s="387" t="s">
        <v>291</v>
      </c>
      <c r="D131" s="386"/>
      <c r="E131" s="388"/>
    </row>
    <row r="132" spans="3:5" ht="12.75">
      <c r="C132" s="387" t="s">
        <v>292</v>
      </c>
      <c r="D132" s="386"/>
      <c r="E132" s="388"/>
    </row>
  </sheetData>
  <sheetProtection/>
  <mergeCells count="3">
    <mergeCell ref="N5:P5"/>
    <mergeCell ref="K1:P1"/>
    <mergeCell ref="B3:C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7.75390625" style="403" customWidth="1"/>
    <col min="2" max="2" width="22.00390625" style="403" customWidth="1"/>
    <col min="3" max="3" width="24.75390625" style="298" customWidth="1"/>
    <col min="4" max="4" width="6.125" style="403" customWidth="1"/>
    <col min="5" max="5" width="6.25390625" style="403" customWidth="1"/>
    <col min="6" max="6" width="8.00390625" style="403" customWidth="1"/>
    <col min="7" max="7" width="6.00390625" style="403" customWidth="1"/>
    <col min="8" max="8" width="6.375" style="403" customWidth="1"/>
    <col min="9" max="9" width="7.125" style="403" customWidth="1"/>
    <col min="10" max="10" width="6.875" style="403" customWidth="1"/>
    <col min="11" max="12" width="6.00390625" style="403" customWidth="1"/>
    <col min="13" max="13" width="7.125" style="403" customWidth="1"/>
    <col min="14" max="14" width="3.25390625" style="403" customWidth="1"/>
    <col min="15" max="15" width="1.12109375" style="403" customWidth="1"/>
    <col min="16" max="16" width="6.125" style="403" customWidth="1"/>
    <col min="17" max="17" width="7.00390625" style="403" customWidth="1"/>
    <col min="18" max="18" width="8.25390625" style="403" customWidth="1"/>
    <col min="19" max="16384" width="9.125" style="403" customWidth="1"/>
  </cols>
  <sheetData>
    <row r="1" spans="1:19" ht="23.25">
      <c r="A1" s="408" t="s">
        <v>293</v>
      </c>
      <c r="B1" s="392"/>
      <c r="C1" s="409"/>
      <c r="D1" s="392"/>
      <c r="E1" s="392"/>
      <c r="F1" s="392"/>
      <c r="G1" s="392"/>
      <c r="H1" s="392"/>
      <c r="I1" s="392"/>
      <c r="J1" s="392"/>
      <c r="K1" s="392"/>
      <c r="L1" s="392"/>
      <c r="M1" s="189" t="s">
        <v>26</v>
      </c>
      <c r="N1" s="189"/>
      <c r="O1" s="189"/>
      <c r="P1" s="189"/>
      <c r="Q1" s="189"/>
      <c r="R1" s="189"/>
      <c r="S1" s="392"/>
    </row>
    <row r="2" spans="1:19" ht="12.75">
      <c r="A2" s="392"/>
      <c r="B2" s="392"/>
      <c r="C2" s="409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410"/>
      <c r="Q2" s="392"/>
      <c r="R2" s="392"/>
      <c r="S2" s="392"/>
    </row>
    <row r="3" spans="1:19" ht="15.75">
      <c r="A3" s="412"/>
      <c r="B3" s="273" t="s">
        <v>203</v>
      </c>
      <c r="C3" s="457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410"/>
      <c r="Q3" s="392"/>
      <c r="R3" s="392"/>
      <c r="S3" s="392"/>
    </row>
    <row r="4" spans="1:19" ht="12.75">
      <c r="A4" s="392"/>
      <c r="B4" s="392"/>
      <c r="C4" s="409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410"/>
      <c r="Q4" s="392"/>
      <c r="R4" s="392"/>
      <c r="S4" s="392"/>
    </row>
    <row r="5" spans="1:19" ht="12.75">
      <c r="A5" s="392"/>
      <c r="B5" s="392"/>
      <c r="C5" s="409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410"/>
      <c r="Q5" s="392"/>
      <c r="R5" s="392"/>
      <c r="S5" s="392"/>
    </row>
    <row r="6" spans="1:19" ht="12.75">
      <c r="A6" s="480" t="s">
        <v>0</v>
      </c>
      <c r="B6" s="306" t="s">
        <v>1</v>
      </c>
      <c r="C6" s="481" t="s">
        <v>2</v>
      </c>
      <c r="D6" s="306" t="s">
        <v>210</v>
      </c>
      <c r="E6" s="306" t="s">
        <v>3</v>
      </c>
      <c r="F6" s="306" t="s">
        <v>4</v>
      </c>
      <c r="G6" s="306" t="s">
        <v>3</v>
      </c>
      <c r="H6" s="306" t="s">
        <v>5</v>
      </c>
      <c r="I6" s="306" t="s">
        <v>3</v>
      </c>
      <c r="J6" s="306" t="s">
        <v>6</v>
      </c>
      <c r="K6" s="306" t="s">
        <v>3</v>
      </c>
      <c r="L6" s="306" t="s">
        <v>7</v>
      </c>
      <c r="M6" s="306" t="s">
        <v>3</v>
      </c>
      <c r="N6" s="307" t="s">
        <v>25</v>
      </c>
      <c r="O6" s="308"/>
      <c r="P6" s="482"/>
      <c r="Q6" s="306" t="s">
        <v>3</v>
      </c>
      <c r="R6" s="309" t="s">
        <v>8</v>
      </c>
      <c r="S6" s="392"/>
    </row>
    <row r="7" spans="1:19" ht="12.75">
      <c r="A7" s="439" t="s">
        <v>363</v>
      </c>
      <c r="B7" s="404" t="s">
        <v>318</v>
      </c>
      <c r="C7" s="429" t="s">
        <v>70</v>
      </c>
      <c r="D7" s="396">
        <v>8.08</v>
      </c>
      <c r="E7" s="440">
        <v>405.0315187237269</v>
      </c>
      <c r="F7" s="414"/>
      <c r="G7" s="440">
        <v>0</v>
      </c>
      <c r="H7" s="396">
        <v>8.83</v>
      </c>
      <c r="I7" s="440">
        <v>610.9489305908107</v>
      </c>
      <c r="J7" s="483"/>
      <c r="K7" s="440">
        <v>0</v>
      </c>
      <c r="L7" s="399">
        <v>495</v>
      </c>
      <c r="M7" s="440">
        <v>546.1970425820714</v>
      </c>
      <c r="N7" s="400">
        <v>2</v>
      </c>
      <c r="O7" s="401" t="s">
        <v>9</v>
      </c>
      <c r="P7" s="281">
        <v>46.9</v>
      </c>
      <c r="Q7" s="442">
        <v>496.7989109925759</v>
      </c>
      <c r="R7" s="443">
        <v>2058.976402889185</v>
      </c>
      <c r="S7" s="392"/>
    </row>
    <row r="8" spans="1:19" ht="12.75">
      <c r="A8" s="439" t="s">
        <v>364</v>
      </c>
      <c r="B8" s="399" t="s">
        <v>338</v>
      </c>
      <c r="C8" s="433" t="s">
        <v>94</v>
      </c>
      <c r="D8" s="399"/>
      <c r="E8" s="440">
        <v>0</v>
      </c>
      <c r="F8" s="399">
        <v>40</v>
      </c>
      <c r="G8" s="440">
        <v>355.70299520808106</v>
      </c>
      <c r="H8" s="399">
        <v>9.23</v>
      </c>
      <c r="I8" s="440">
        <v>509.021930040978</v>
      </c>
      <c r="J8" s="399">
        <v>144</v>
      </c>
      <c r="K8" s="440">
        <v>555.6727262913595</v>
      </c>
      <c r="L8" s="399"/>
      <c r="M8" s="440">
        <v>0</v>
      </c>
      <c r="N8" s="399">
        <v>2</v>
      </c>
      <c r="O8" s="399" t="s">
        <v>9</v>
      </c>
      <c r="P8" s="175">
        <v>47.7</v>
      </c>
      <c r="Q8" s="442">
        <v>488.25511277096336</v>
      </c>
      <c r="R8" s="443">
        <v>1908.6527643113818</v>
      </c>
      <c r="S8" s="392"/>
    </row>
    <row r="9" spans="1:19" ht="12.75">
      <c r="A9" s="439" t="s">
        <v>365</v>
      </c>
      <c r="B9" s="404" t="s">
        <v>339</v>
      </c>
      <c r="C9" s="429" t="s">
        <v>94</v>
      </c>
      <c r="D9" s="399">
        <v>8.48</v>
      </c>
      <c r="E9" s="440">
        <v>430.9231500671049</v>
      </c>
      <c r="F9" s="396"/>
      <c r="G9" s="440">
        <v>0</v>
      </c>
      <c r="H9" s="396">
        <v>9.45</v>
      </c>
      <c r="I9" s="440">
        <v>456.532782358434</v>
      </c>
      <c r="J9" s="404">
        <v>147</v>
      </c>
      <c r="K9" s="440">
        <v>588.4840711112023</v>
      </c>
      <c r="L9" s="97"/>
      <c r="M9" s="440">
        <v>0</v>
      </c>
      <c r="N9" s="400">
        <v>2</v>
      </c>
      <c r="O9" s="401" t="s">
        <v>9</v>
      </c>
      <c r="P9" s="281">
        <v>54.7</v>
      </c>
      <c r="Q9" s="442">
        <v>416.4665218913787</v>
      </c>
      <c r="R9" s="443">
        <v>1892.40652542812</v>
      </c>
      <c r="S9" s="392"/>
    </row>
    <row r="10" spans="1:19" ht="12.75">
      <c r="A10" s="439" t="s">
        <v>366</v>
      </c>
      <c r="B10" s="404" t="s">
        <v>294</v>
      </c>
      <c r="C10" s="429" t="s">
        <v>21</v>
      </c>
      <c r="D10" s="413"/>
      <c r="E10" s="440">
        <v>0</v>
      </c>
      <c r="F10" s="399">
        <v>47.5</v>
      </c>
      <c r="G10" s="440">
        <v>448.41419403110734</v>
      </c>
      <c r="H10" s="396">
        <v>9.02</v>
      </c>
      <c r="I10" s="440">
        <v>561.4964436318193</v>
      </c>
      <c r="J10" s="414"/>
      <c r="K10" s="440">
        <v>0</v>
      </c>
      <c r="L10" s="399">
        <v>387</v>
      </c>
      <c r="M10" s="440">
        <v>279.03610254205324</v>
      </c>
      <c r="N10" s="400">
        <v>2</v>
      </c>
      <c r="O10" s="401" t="s">
        <v>9</v>
      </c>
      <c r="P10" s="281">
        <v>38.5</v>
      </c>
      <c r="Q10" s="442">
        <v>590.6807835897754</v>
      </c>
      <c r="R10" s="443">
        <v>1879.6275237947552</v>
      </c>
      <c r="S10" s="392"/>
    </row>
    <row r="11" spans="1:19" ht="12.75">
      <c r="A11" s="439" t="s">
        <v>367</v>
      </c>
      <c r="B11" s="399" t="s">
        <v>340</v>
      </c>
      <c r="C11" s="433" t="s">
        <v>94</v>
      </c>
      <c r="D11" s="399"/>
      <c r="E11" s="440">
        <v>0</v>
      </c>
      <c r="F11" s="399">
        <v>33.5</v>
      </c>
      <c r="G11" s="440">
        <v>277.08737892361154</v>
      </c>
      <c r="H11" s="399">
        <v>8.66</v>
      </c>
      <c r="I11" s="440">
        <v>656.7726510790998</v>
      </c>
      <c r="J11" s="399"/>
      <c r="K11" s="440">
        <v>0</v>
      </c>
      <c r="L11" s="399">
        <v>423</v>
      </c>
      <c r="M11" s="440">
        <v>362.2708019930145</v>
      </c>
      <c r="N11" s="399">
        <v>2</v>
      </c>
      <c r="O11" s="399" t="s">
        <v>9</v>
      </c>
      <c r="P11" s="175">
        <v>56</v>
      </c>
      <c r="Q11" s="442">
        <v>403.72380416038413</v>
      </c>
      <c r="R11" s="443">
        <v>1699.8546361561098</v>
      </c>
      <c r="S11" s="392"/>
    </row>
    <row r="12" spans="1:19" ht="12.75">
      <c r="A12" s="439" t="s">
        <v>368</v>
      </c>
      <c r="B12" s="399" t="s">
        <v>348</v>
      </c>
      <c r="C12" s="484" t="s">
        <v>24</v>
      </c>
      <c r="D12" s="399">
        <v>7.05</v>
      </c>
      <c r="E12" s="440">
        <v>338.73436956701875</v>
      </c>
      <c r="F12" s="399"/>
      <c r="G12" s="440">
        <v>0</v>
      </c>
      <c r="H12" s="399">
        <v>8.94</v>
      </c>
      <c r="I12" s="440">
        <v>582.090846842165</v>
      </c>
      <c r="J12" s="399"/>
      <c r="K12" s="440">
        <v>0</v>
      </c>
      <c r="L12" s="399">
        <v>415</v>
      </c>
      <c r="M12" s="440">
        <v>343.2345802692455</v>
      </c>
      <c r="N12" s="399">
        <v>2</v>
      </c>
      <c r="O12" s="399" t="s">
        <v>9</v>
      </c>
      <c r="P12" s="175">
        <v>52.9</v>
      </c>
      <c r="Q12" s="442">
        <v>434.41589724901036</v>
      </c>
      <c r="R12" s="443">
        <v>1698.4756939274396</v>
      </c>
      <c r="S12" s="392"/>
    </row>
    <row r="13" spans="1:19" ht="12.75">
      <c r="A13" s="439" t="s">
        <v>369</v>
      </c>
      <c r="B13" s="399" t="s">
        <v>349</v>
      </c>
      <c r="C13" s="484" t="s">
        <v>24</v>
      </c>
      <c r="D13" s="399"/>
      <c r="E13" s="440">
        <v>0</v>
      </c>
      <c r="F13" s="399">
        <v>23</v>
      </c>
      <c r="G13" s="440">
        <v>154.56918997638655</v>
      </c>
      <c r="H13" s="399">
        <v>8.84</v>
      </c>
      <c r="I13" s="440">
        <v>608.2996658290363</v>
      </c>
      <c r="J13" s="399"/>
      <c r="K13" s="440">
        <v>0</v>
      </c>
      <c r="L13" s="399">
        <v>404</v>
      </c>
      <c r="M13" s="440">
        <v>317.5546897220922</v>
      </c>
      <c r="N13" s="399">
        <v>2</v>
      </c>
      <c r="O13" s="399" t="s">
        <v>9</v>
      </c>
      <c r="P13" s="175">
        <v>39.4</v>
      </c>
      <c r="Q13" s="442">
        <v>580.2589398374206</v>
      </c>
      <c r="R13" s="443">
        <v>1660.6824853649355</v>
      </c>
      <c r="S13" s="392"/>
    </row>
    <row r="14" spans="1:19" ht="12.75">
      <c r="A14" s="439" t="s">
        <v>370</v>
      </c>
      <c r="B14" s="399" t="s">
        <v>350</v>
      </c>
      <c r="C14" s="484" t="s">
        <v>24</v>
      </c>
      <c r="D14" s="399"/>
      <c r="E14" s="440">
        <v>0</v>
      </c>
      <c r="F14" s="399">
        <v>27.5</v>
      </c>
      <c r="G14" s="440">
        <v>206.28166043382632</v>
      </c>
      <c r="H14" s="399">
        <v>9.24</v>
      </c>
      <c r="I14" s="440">
        <v>506.58071049294705</v>
      </c>
      <c r="J14" s="399">
        <v>125</v>
      </c>
      <c r="K14" s="440">
        <v>359.96648946090556</v>
      </c>
      <c r="L14" s="399"/>
      <c r="M14" s="440">
        <v>0</v>
      </c>
      <c r="N14" s="399">
        <v>2</v>
      </c>
      <c r="O14" s="399" t="s">
        <v>9</v>
      </c>
      <c r="P14" s="175">
        <v>41.7</v>
      </c>
      <c r="Q14" s="442">
        <v>554.0203300724205</v>
      </c>
      <c r="R14" s="443">
        <v>1626.8491904600996</v>
      </c>
      <c r="S14" s="392"/>
    </row>
    <row r="15" spans="1:19" ht="12.75">
      <c r="A15" s="439" t="s">
        <v>371</v>
      </c>
      <c r="B15" s="399" t="s">
        <v>313</v>
      </c>
      <c r="C15" s="433" t="s">
        <v>23</v>
      </c>
      <c r="D15" s="399">
        <v>5.88</v>
      </c>
      <c r="E15" s="440">
        <v>264.1797033512764</v>
      </c>
      <c r="F15" s="399"/>
      <c r="G15" s="440">
        <v>0</v>
      </c>
      <c r="H15" s="399">
        <v>9.23</v>
      </c>
      <c r="I15" s="440">
        <v>509.021930040978</v>
      </c>
      <c r="J15" s="399"/>
      <c r="K15" s="440">
        <v>0</v>
      </c>
      <c r="L15" s="399">
        <v>374</v>
      </c>
      <c r="M15" s="440">
        <v>250.58087270346564</v>
      </c>
      <c r="N15" s="399">
        <v>2</v>
      </c>
      <c r="O15" s="399" t="s">
        <v>9</v>
      </c>
      <c r="P15" s="175">
        <v>38.7</v>
      </c>
      <c r="Q15" s="442">
        <v>588.3573144421994</v>
      </c>
      <c r="R15" s="443">
        <v>1612.1398205379194</v>
      </c>
      <c r="S15" s="392"/>
    </row>
    <row r="16" spans="1:19" ht="12.75">
      <c r="A16" s="439" t="s">
        <v>372</v>
      </c>
      <c r="B16" s="399" t="s">
        <v>341</v>
      </c>
      <c r="C16" s="433" t="s">
        <v>94</v>
      </c>
      <c r="D16" s="399">
        <v>6.58</v>
      </c>
      <c r="E16" s="440">
        <v>308.6800273379463</v>
      </c>
      <c r="F16" s="399"/>
      <c r="G16" s="440">
        <v>0</v>
      </c>
      <c r="H16" s="399">
        <v>9.19</v>
      </c>
      <c r="I16" s="440">
        <v>518.8392888826612</v>
      </c>
      <c r="J16" s="399"/>
      <c r="K16" s="440">
        <v>0</v>
      </c>
      <c r="L16" s="399">
        <v>438</v>
      </c>
      <c r="M16" s="440">
        <v>398.7550773319646</v>
      </c>
      <c r="N16" s="399">
        <v>3</v>
      </c>
      <c r="O16" s="399" t="s">
        <v>9</v>
      </c>
      <c r="P16" s="175">
        <v>1.6</v>
      </c>
      <c r="Q16" s="442">
        <v>350.9578882510516</v>
      </c>
      <c r="R16" s="443">
        <v>1577.2322818036237</v>
      </c>
      <c r="S16" s="392"/>
    </row>
    <row r="17" spans="1:19" ht="12.75">
      <c r="A17" s="439" t="s">
        <v>373</v>
      </c>
      <c r="B17" s="399" t="s">
        <v>343</v>
      </c>
      <c r="C17" s="433" t="s">
        <v>100</v>
      </c>
      <c r="D17" s="399"/>
      <c r="E17" s="440">
        <v>0</v>
      </c>
      <c r="F17" s="399">
        <v>35.5</v>
      </c>
      <c r="G17" s="440">
        <v>301.08457687668397</v>
      </c>
      <c r="H17" s="399">
        <v>9.38</v>
      </c>
      <c r="I17" s="440">
        <v>472.9564603741029</v>
      </c>
      <c r="J17" s="399">
        <v>138</v>
      </c>
      <c r="K17" s="440">
        <v>491.54305854329834</v>
      </c>
      <c r="L17" s="399"/>
      <c r="M17" s="440">
        <v>0</v>
      </c>
      <c r="N17" s="399">
        <v>3</v>
      </c>
      <c r="O17" s="399" t="s">
        <v>9</v>
      </c>
      <c r="P17" s="175">
        <v>8.7</v>
      </c>
      <c r="Q17" s="442">
        <v>289.05686259135973</v>
      </c>
      <c r="R17" s="443">
        <v>1554.640958385445</v>
      </c>
      <c r="S17" s="392"/>
    </row>
    <row r="18" spans="1:19" ht="12.75">
      <c r="A18" s="439" t="s">
        <v>374</v>
      </c>
      <c r="B18" s="399" t="s">
        <v>342</v>
      </c>
      <c r="C18" s="433" t="s">
        <v>94</v>
      </c>
      <c r="D18" s="399"/>
      <c r="E18" s="440">
        <v>0</v>
      </c>
      <c r="F18" s="399">
        <v>32.5</v>
      </c>
      <c r="G18" s="440">
        <v>265.15830785336277</v>
      </c>
      <c r="H18" s="399">
        <v>9.43</v>
      </c>
      <c r="I18" s="440">
        <v>461.1987490094404</v>
      </c>
      <c r="J18" s="399">
        <v>138</v>
      </c>
      <c r="K18" s="440">
        <v>491.54305854329834</v>
      </c>
      <c r="L18" s="399"/>
      <c r="M18" s="440">
        <v>0</v>
      </c>
      <c r="N18" s="399">
        <v>3</v>
      </c>
      <c r="O18" s="399" t="s">
        <v>9</v>
      </c>
      <c r="P18" s="175">
        <v>5.2</v>
      </c>
      <c r="Q18" s="442">
        <v>318.8693435083519</v>
      </c>
      <c r="R18" s="443">
        <v>1536.7694589144535</v>
      </c>
      <c r="S18" s="392"/>
    </row>
    <row r="19" spans="1:19" ht="12.75">
      <c r="A19" s="439" t="s">
        <v>375</v>
      </c>
      <c r="B19" s="399" t="s">
        <v>351</v>
      </c>
      <c r="C19" s="484" t="s">
        <v>24</v>
      </c>
      <c r="D19" s="399"/>
      <c r="E19" s="440">
        <v>0</v>
      </c>
      <c r="F19" s="399">
        <v>26</v>
      </c>
      <c r="G19" s="440">
        <v>188.8957999722035</v>
      </c>
      <c r="H19" s="399">
        <v>9.24</v>
      </c>
      <c r="I19" s="440">
        <v>506.58071049294705</v>
      </c>
      <c r="J19" s="399">
        <v>130</v>
      </c>
      <c r="K19" s="440">
        <v>409.31665113934156</v>
      </c>
      <c r="L19" s="399"/>
      <c r="M19" s="440">
        <v>0</v>
      </c>
      <c r="N19" s="399">
        <v>2</v>
      </c>
      <c r="O19" s="399" t="s">
        <v>9</v>
      </c>
      <c r="P19" s="175">
        <v>53.5</v>
      </c>
      <c r="Q19" s="442">
        <v>428.3933877242497</v>
      </c>
      <c r="R19" s="443">
        <v>1533.1865493287419</v>
      </c>
      <c r="S19" s="392"/>
    </row>
    <row r="20" spans="1:19" ht="12.75">
      <c r="A20" s="439" t="s">
        <v>376</v>
      </c>
      <c r="B20" s="428" t="s">
        <v>323</v>
      </c>
      <c r="C20" s="429" t="s">
        <v>76</v>
      </c>
      <c r="D20" s="414">
        <v>6.51</v>
      </c>
      <c r="E20" s="440">
        <v>304.215434437866</v>
      </c>
      <c r="F20" s="396"/>
      <c r="G20" s="440">
        <v>0</v>
      </c>
      <c r="H20" s="396">
        <v>9.11</v>
      </c>
      <c r="I20" s="440">
        <v>538.7253696849668</v>
      </c>
      <c r="J20" s="483"/>
      <c r="K20" s="440">
        <v>0</v>
      </c>
      <c r="L20" s="399">
        <v>373</v>
      </c>
      <c r="M20" s="440">
        <v>248.42918458873058</v>
      </c>
      <c r="N20" s="400">
        <v>2</v>
      </c>
      <c r="O20" s="401" t="s">
        <v>9</v>
      </c>
      <c r="P20" s="281">
        <v>52.3</v>
      </c>
      <c r="Q20" s="442">
        <v>440.47774432211713</v>
      </c>
      <c r="R20" s="443">
        <v>1531.8477330336805</v>
      </c>
      <c r="S20" s="392"/>
    </row>
    <row r="21" spans="1:19" ht="12.75">
      <c r="A21" s="439" t="s">
        <v>377</v>
      </c>
      <c r="B21" s="404" t="s">
        <v>358</v>
      </c>
      <c r="C21" s="433" t="s">
        <v>118</v>
      </c>
      <c r="D21" s="404"/>
      <c r="E21" s="440">
        <v>0</v>
      </c>
      <c r="F21" s="404">
        <v>41.5</v>
      </c>
      <c r="G21" s="440">
        <v>374.0863260723133</v>
      </c>
      <c r="H21" s="404">
        <v>9.04</v>
      </c>
      <c r="I21" s="440">
        <v>556.3997625411671</v>
      </c>
      <c r="J21" s="404"/>
      <c r="K21" s="440">
        <v>0</v>
      </c>
      <c r="L21" s="404">
        <v>396</v>
      </c>
      <c r="M21" s="440">
        <v>299.24805961263473</v>
      </c>
      <c r="N21" s="404">
        <v>3</v>
      </c>
      <c r="O21" s="404" t="s">
        <v>9</v>
      </c>
      <c r="P21" s="58">
        <v>12.1</v>
      </c>
      <c r="Q21" s="442">
        <v>261.4116413284384</v>
      </c>
      <c r="R21" s="443">
        <v>1491.1457895545536</v>
      </c>
      <c r="S21" s="392"/>
    </row>
    <row r="22" spans="1:19" ht="12.75">
      <c r="A22" s="439" t="s">
        <v>378</v>
      </c>
      <c r="B22" s="399" t="s">
        <v>344</v>
      </c>
      <c r="C22" s="433" t="s">
        <v>100</v>
      </c>
      <c r="D22" s="399">
        <v>7.08</v>
      </c>
      <c r="E22" s="440">
        <v>340.6571753489155</v>
      </c>
      <c r="F22" s="399"/>
      <c r="G22" s="440">
        <v>0</v>
      </c>
      <c r="H22" s="399">
        <v>9.21</v>
      </c>
      <c r="I22" s="440">
        <v>513.9201186036213</v>
      </c>
      <c r="J22" s="399"/>
      <c r="K22" s="440">
        <v>0</v>
      </c>
      <c r="L22" s="399">
        <v>401</v>
      </c>
      <c r="M22" s="440">
        <v>310.65270494980115</v>
      </c>
      <c r="N22" s="399">
        <v>3</v>
      </c>
      <c r="O22" s="399" t="s">
        <v>9</v>
      </c>
      <c r="P22" s="175">
        <v>4.6</v>
      </c>
      <c r="Q22" s="442">
        <v>324.1173714786507</v>
      </c>
      <c r="R22" s="443">
        <v>1489.3473703809887</v>
      </c>
      <c r="S22" s="392"/>
    </row>
    <row r="23" spans="1:19" ht="12.75">
      <c r="A23" s="439" t="s">
        <v>379</v>
      </c>
      <c r="B23" s="404" t="s">
        <v>319</v>
      </c>
      <c r="C23" s="433" t="s">
        <v>70</v>
      </c>
      <c r="D23" s="396"/>
      <c r="E23" s="440">
        <v>0</v>
      </c>
      <c r="F23" s="414">
        <v>23.5</v>
      </c>
      <c r="G23" s="440">
        <v>160.24607984547828</v>
      </c>
      <c r="H23" s="396">
        <v>9.37</v>
      </c>
      <c r="I23" s="440">
        <v>475.32388789533815</v>
      </c>
      <c r="J23" s="414">
        <v>125</v>
      </c>
      <c r="K23" s="440">
        <v>359.96648946090556</v>
      </c>
      <c r="L23" s="399"/>
      <c r="M23" s="440">
        <v>0</v>
      </c>
      <c r="N23" s="400">
        <v>2</v>
      </c>
      <c r="O23" s="401" t="s">
        <v>9</v>
      </c>
      <c r="P23" s="281">
        <v>54.7</v>
      </c>
      <c r="Q23" s="442">
        <v>416.4665218913787</v>
      </c>
      <c r="R23" s="443">
        <v>1412.0029790931007</v>
      </c>
      <c r="S23" s="392"/>
    </row>
    <row r="24" spans="1:19" ht="12.75">
      <c r="A24" s="439" t="s">
        <v>380</v>
      </c>
      <c r="B24" s="404" t="s">
        <v>303</v>
      </c>
      <c r="C24" s="433" t="s">
        <v>58</v>
      </c>
      <c r="D24" s="413"/>
      <c r="E24" s="440">
        <v>0</v>
      </c>
      <c r="F24" s="399">
        <v>28.5</v>
      </c>
      <c r="G24" s="440">
        <v>217.94745054816713</v>
      </c>
      <c r="H24" s="396">
        <v>9.56</v>
      </c>
      <c r="I24" s="440">
        <v>431.2503201608389</v>
      </c>
      <c r="J24" s="414">
        <v>135</v>
      </c>
      <c r="K24" s="440">
        <v>460.25486980754636</v>
      </c>
      <c r="L24" s="399"/>
      <c r="M24" s="440">
        <v>0</v>
      </c>
      <c r="N24" s="400">
        <v>3</v>
      </c>
      <c r="O24" s="401" t="s">
        <v>9</v>
      </c>
      <c r="P24" s="281">
        <v>8.3</v>
      </c>
      <c r="Q24" s="442">
        <v>292.3946342067981</v>
      </c>
      <c r="R24" s="443">
        <v>1401.8472747233507</v>
      </c>
      <c r="S24" s="392"/>
    </row>
    <row r="25" spans="1:19" ht="12.75">
      <c r="A25" s="439" t="s">
        <v>381</v>
      </c>
      <c r="B25" s="399" t="s">
        <v>345</v>
      </c>
      <c r="C25" s="433" t="s">
        <v>100</v>
      </c>
      <c r="D25" s="399">
        <v>5.42</v>
      </c>
      <c r="E25" s="440">
        <v>235.1267291990352</v>
      </c>
      <c r="F25" s="399"/>
      <c r="G25" s="440">
        <v>0</v>
      </c>
      <c r="H25" s="399">
        <v>9.2</v>
      </c>
      <c r="I25" s="440">
        <v>516.3770823423826</v>
      </c>
      <c r="J25" s="399">
        <v>130</v>
      </c>
      <c r="K25" s="440">
        <v>409.31665113934156</v>
      </c>
      <c r="L25" s="399"/>
      <c r="M25" s="440">
        <v>0</v>
      </c>
      <c r="N25" s="399">
        <v>3</v>
      </c>
      <c r="O25" s="399" t="s">
        <v>9</v>
      </c>
      <c r="P25" s="175">
        <v>16.7</v>
      </c>
      <c r="Q25" s="442">
        <v>226.08783393833687</v>
      </c>
      <c r="R25" s="443">
        <v>1386.908296619096</v>
      </c>
      <c r="S25" s="392"/>
    </row>
    <row r="26" spans="1:19" ht="12.75">
      <c r="A26" s="439" t="s">
        <v>382</v>
      </c>
      <c r="B26" s="404" t="s">
        <v>304</v>
      </c>
      <c r="C26" s="429" t="s">
        <v>58</v>
      </c>
      <c r="D26" s="396">
        <v>7.26</v>
      </c>
      <c r="E26" s="440">
        <v>352.20477511228484</v>
      </c>
      <c r="F26" s="413"/>
      <c r="G26" s="440">
        <v>0</v>
      </c>
      <c r="H26" s="396">
        <v>9.33</v>
      </c>
      <c r="I26" s="440">
        <v>484.8464563071394</v>
      </c>
      <c r="J26" s="483">
        <v>130</v>
      </c>
      <c r="K26" s="440">
        <v>409.31665113934156</v>
      </c>
      <c r="L26" s="399"/>
      <c r="M26" s="440">
        <v>0</v>
      </c>
      <c r="N26" s="400">
        <v>3</v>
      </c>
      <c r="O26" s="401" t="s">
        <v>9</v>
      </c>
      <c r="P26" s="281">
        <v>31</v>
      </c>
      <c r="Q26" s="442">
        <v>131.78537000436268</v>
      </c>
      <c r="R26" s="443">
        <v>1378.1532525631285</v>
      </c>
      <c r="S26" s="392"/>
    </row>
    <row r="27" spans="1:19" ht="12.75">
      <c r="A27" s="439" t="s">
        <v>383</v>
      </c>
      <c r="B27" s="404" t="s">
        <v>352</v>
      </c>
      <c r="C27" s="433" t="s">
        <v>24</v>
      </c>
      <c r="D27" s="404">
        <v>7.69</v>
      </c>
      <c r="E27" s="440">
        <v>379.862842400742</v>
      </c>
      <c r="F27" s="404"/>
      <c r="G27" s="440">
        <v>0</v>
      </c>
      <c r="H27" s="404">
        <v>9.88</v>
      </c>
      <c r="I27" s="440">
        <v>361.3919418378202</v>
      </c>
      <c r="J27" s="404"/>
      <c r="K27" s="440">
        <v>0</v>
      </c>
      <c r="L27" s="404">
        <v>380</v>
      </c>
      <c r="M27" s="440">
        <v>263.60343840122874</v>
      </c>
      <c r="N27" s="404">
        <v>3</v>
      </c>
      <c r="O27" s="404" t="s">
        <v>9</v>
      </c>
      <c r="P27" s="58">
        <v>2</v>
      </c>
      <c r="Q27" s="442">
        <v>347.32144328319356</v>
      </c>
      <c r="R27" s="443">
        <v>1352.1796659229844</v>
      </c>
      <c r="S27" s="392"/>
    </row>
    <row r="28" spans="1:19" ht="12.75">
      <c r="A28" s="439" t="s">
        <v>384</v>
      </c>
      <c r="B28" s="404" t="s">
        <v>314</v>
      </c>
      <c r="C28" s="433" t="s">
        <v>23</v>
      </c>
      <c r="D28" s="396">
        <v>6.56</v>
      </c>
      <c r="E28" s="440">
        <v>307.4041136061759</v>
      </c>
      <c r="F28" s="415"/>
      <c r="G28" s="440">
        <v>0</v>
      </c>
      <c r="H28" s="396">
        <v>9.76</v>
      </c>
      <c r="I28" s="440">
        <v>386.9413280713534</v>
      </c>
      <c r="J28" s="483">
        <v>130</v>
      </c>
      <c r="K28" s="440">
        <v>409.31665113934156</v>
      </c>
      <c r="L28" s="399"/>
      <c r="M28" s="440">
        <v>0</v>
      </c>
      <c r="N28" s="400">
        <v>3</v>
      </c>
      <c r="O28" s="401" t="s">
        <v>9</v>
      </c>
      <c r="P28" s="281">
        <v>14.2</v>
      </c>
      <c r="Q28" s="442">
        <v>244.9879533944844</v>
      </c>
      <c r="R28" s="443">
        <v>1348.6500462113554</v>
      </c>
      <c r="S28" s="392"/>
    </row>
    <row r="29" spans="1:19" ht="12.75">
      <c r="A29" s="439" t="s">
        <v>385</v>
      </c>
      <c r="B29" s="404" t="s">
        <v>305</v>
      </c>
      <c r="C29" s="433" t="s">
        <v>58</v>
      </c>
      <c r="D29" s="399"/>
      <c r="E29" s="440">
        <v>0</v>
      </c>
      <c r="F29" s="485">
        <v>35</v>
      </c>
      <c r="G29" s="440">
        <v>295.06838972444245</v>
      </c>
      <c r="H29" s="396">
        <v>9.6</v>
      </c>
      <c r="I29" s="440">
        <v>422.21677998073017</v>
      </c>
      <c r="J29" s="414">
        <v>125</v>
      </c>
      <c r="K29" s="440">
        <v>359.96648946090556</v>
      </c>
      <c r="L29" s="399"/>
      <c r="M29" s="440">
        <v>0</v>
      </c>
      <c r="N29" s="400">
        <v>3</v>
      </c>
      <c r="O29" s="401" t="s">
        <v>9</v>
      </c>
      <c r="P29" s="281">
        <v>15</v>
      </c>
      <c r="Q29" s="442">
        <v>238.8626717169519</v>
      </c>
      <c r="R29" s="443">
        <v>1316.11433088303</v>
      </c>
      <c r="S29" s="392"/>
    </row>
    <row r="30" spans="1:19" ht="12.75">
      <c r="A30" s="439" t="s">
        <v>386</v>
      </c>
      <c r="B30" s="404" t="s">
        <v>324</v>
      </c>
      <c r="C30" s="429" t="s">
        <v>76</v>
      </c>
      <c r="D30" s="396"/>
      <c r="E30" s="440">
        <v>0</v>
      </c>
      <c r="F30" s="399">
        <v>44</v>
      </c>
      <c r="G30" s="440">
        <v>404.9070111895432</v>
      </c>
      <c r="H30" s="396">
        <v>9.21</v>
      </c>
      <c r="I30" s="440">
        <v>513.9201186036213</v>
      </c>
      <c r="J30" s="398"/>
      <c r="K30" s="440">
        <v>0</v>
      </c>
      <c r="L30" s="114">
        <v>358</v>
      </c>
      <c r="M30" s="440">
        <v>216.81389445371562</v>
      </c>
      <c r="N30" s="400">
        <v>3</v>
      </c>
      <c r="O30" s="401" t="s">
        <v>9</v>
      </c>
      <c r="P30" s="281">
        <v>24.1</v>
      </c>
      <c r="Q30" s="442">
        <v>174.33136454691083</v>
      </c>
      <c r="R30" s="443">
        <v>1309.972388793791</v>
      </c>
      <c r="S30" s="392"/>
    </row>
    <row r="31" spans="1:19" ht="12.75">
      <c r="A31" s="439" t="s">
        <v>387</v>
      </c>
      <c r="B31" s="404" t="s">
        <v>359</v>
      </c>
      <c r="C31" s="433" t="s">
        <v>118</v>
      </c>
      <c r="D31" s="404"/>
      <c r="E31" s="440">
        <v>0</v>
      </c>
      <c r="F31" s="404">
        <v>39.5</v>
      </c>
      <c r="G31" s="440">
        <v>349.5941488198041</v>
      </c>
      <c r="H31" s="404">
        <v>9.66</v>
      </c>
      <c r="I31" s="440">
        <v>408.8271735528198</v>
      </c>
      <c r="J31" s="404"/>
      <c r="K31" s="440">
        <v>0</v>
      </c>
      <c r="L31" s="404">
        <v>370</v>
      </c>
      <c r="M31" s="440">
        <v>242.00663177081523</v>
      </c>
      <c r="N31" s="404">
        <v>3</v>
      </c>
      <c r="O31" s="404" t="s">
        <v>9</v>
      </c>
      <c r="P31" s="58">
        <v>7.2</v>
      </c>
      <c r="Q31" s="442">
        <v>301.66592254862326</v>
      </c>
      <c r="R31" s="443">
        <v>1302.0938766920624</v>
      </c>
      <c r="S31" s="392"/>
    </row>
    <row r="32" spans="1:19" ht="12.75">
      <c r="A32" s="439" t="s">
        <v>388</v>
      </c>
      <c r="B32" s="404" t="s">
        <v>320</v>
      </c>
      <c r="C32" s="433" t="s">
        <v>70</v>
      </c>
      <c r="D32" s="396"/>
      <c r="E32" s="440">
        <v>0</v>
      </c>
      <c r="F32" s="396">
        <v>39.5</v>
      </c>
      <c r="G32" s="440">
        <v>349.5941488198041</v>
      </c>
      <c r="H32" s="396">
        <v>9.51</v>
      </c>
      <c r="I32" s="440">
        <v>442.66243865336224</v>
      </c>
      <c r="J32" s="398"/>
      <c r="K32" s="440">
        <v>0</v>
      </c>
      <c r="L32" s="399">
        <v>398</v>
      </c>
      <c r="M32" s="440">
        <v>303.7950261486444</v>
      </c>
      <c r="N32" s="400">
        <v>3</v>
      </c>
      <c r="O32" s="401" t="s">
        <v>9</v>
      </c>
      <c r="P32" s="281">
        <v>19.5</v>
      </c>
      <c r="Q32" s="442">
        <v>205.76520065134386</v>
      </c>
      <c r="R32" s="443">
        <v>1301.8168142731545</v>
      </c>
      <c r="S32" s="392"/>
    </row>
    <row r="33" spans="1:19" ht="12.75">
      <c r="A33" s="439" t="s">
        <v>389</v>
      </c>
      <c r="B33" s="404" t="s">
        <v>306</v>
      </c>
      <c r="C33" s="433" t="s">
        <v>58</v>
      </c>
      <c r="D33" s="396"/>
      <c r="E33" s="440">
        <v>0</v>
      </c>
      <c r="F33" s="396">
        <v>30.5</v>
      </c>
      <c r="G33" s="440">
        <v>241.44783523008547</v>
      </c>
      <c r="H33" s="396">
        <v>9.16</v>
      </c>
      <c r="I33" s="440">
        <v>526.2573391802931</v>
      </c>
      <c r="J33" s="483"/>
      <c r="K33" s="440">
        <v>0</v>
      </c>
      <c r="L33" s="399">
        <v>354</v>
      </c>
      <c r="M33" s="440">
        <v>208.59755108137924</v>
      </c>
      <c r="N33" s="400">
        <v>3</v>
      </c>
      <c r="O33" s="401" t="s">
        <v>9</v>
      </c>
      <c r="P33" s="281">
        <v>7.3</v>
      </c>
      <c r="Q33" s="442">
        <v>300.8174819018318</v>
      </c>
      <c r="R33" s="443">
        <v>1277.1202073935897</v>
      </c>
      <c r="S33" s="392"/>
    </row>
    <row r="34" spans="1:19" ht="12.75">
      <c r="A34" s="439" t="s">
        <v>390</v>
      </c>
      <c r="B34" s="404" t="s">
        <v>325</v>
      </c>
      <c r="C34" s="429" t="s">
        <v>76</v>
      </c>
      <c r="D34" s="414">
        <v>6.94</v>
      </c>
      <c r="E34" s="440">
        <v>331.6885477383367</v>
      </c>
      <c r="F34" s="396"/>
      <c r="G34" s="440">
        <v>0</v>
      </c>
      <c r="H34" s="396">
        <v>9.4</v>
      </c>
      <c r="I34" s="440">
        <v>468.23748220687145</v>
      </c>
      <c r="J34" s="398">
        <v>125</v>
      </c>
      <c r="K34" s="440">
        <v>359.96648946090556</v>
      </c>
      <c r="L34" s="414"/>
      <c r="M34" s="440">
        <v>0</v>
      </c>
      <c r="N34" s="400">
        <v>3</v>
      </c>
      <c r="O34" s="401" t="s">
        <v>9</v>
      </c>
      <c r="P34" s="281">
        <v>36.8</v>
      </c>
      <c r="Q34" s="442">
        <v>100.36152012685021</v>
      </c>
      <c r="R34" s="443">
        <v>1260.2540395329638</v>
      </c>
      <c r="S34" s="392"/>
    </row>
    <row r="35" spans="1:19" ht="12.75">
      <c r="A35" s="439" t="s">
        <v>391</v>
      </c>
      <c r="B35" s="399" t="s">
        <v>346</v>
      </c>
      <c r="C35" s="484" t="s">
        <v>100</v>
      </c>
      <c r="D35" s="399"/>
      <c r="E35" s="440">
        <v>0</v>
      </c>
      <c r="F35" s="399">
        <v>30</v>
      </c>
      <c r="G35" s="440">
        <v>235.55237906447334</v>
      </c>
      <c r="H35" s="399">
        <v>9.42</v>
      </c>
      <c r="I35" s="440">
        <v>463.53969179803136</v>
      </c>
      <c r="J35" s="399">
        <v>125</v>
      </c>
      <c r="K35" s="440">
        <v>359.96648946090556</v>
      </c>
      <c r="L35" s="399"/>
      <c r="M35" s="440">
        <v>0</v>
      </c>
      <c r="N35" s="399">
        <v>3</v>
      </c>
      <c r="O35" s="399" t="s">
        <v>9</v>
      </c>
      <c r="P35" s="175">
        <v>24.6</v>
      </c>
      <c r="Q35" s="442">
        <v>171.06185126425493</v>
      </c>
      <c r="R35" s="443">
        <v>1230.1204115876653</v>
      </c>
      <c r="S35" s="392"/>
    </row>
    <row r="36" spans="1:19" ht="12.75">
      <c r="A36" s="439" t="s">
        <v>392</v>
      </c>
      <c r="B36" s="486" t="s">
        <v>328</v>
      </c>
      <c r="C36" s="486" t="s">
        <v>82</v>
      </c>
      <c r="D36" s="396"/>
      <c r="E36" s="440">
        <v>0</v>
      </c>
      <c r="F36" s="414">
        <v>21</v>
      </c>
      <c r="G36" s="440">
        <v>132.0566371193854</v>
      </c>
      <c r="H36" s="396">
        <v>9.35</v>
      </c>
      <c r="I36" s="440">
        <v>480.0746059495714</v>
      </c>
      <c r="J36" s="483">
        <v>120</v>
      </c>
      <c r="K36" s="440">
        <v>312.306465579754</v>
      </c>
      <c r="L36" s="399"/>
      <c r="M36" s="440">
        <v>0</v>
      </c>
      <c r="N36" s="400">
        <v>3</v>
      </c>
      <c r="O36" s="401" t="s">
        <v>9</v>
      </c>
      <c r="P36" s="281">
        <v>12</v>
      </c>
      <c r="Q36" s="442">
        <v>262.20615376835076</v>
      </c>
      <c r="R36" s="443">
        <v>1186.6438624170614</v>
      </c>
      <c r="S36" s="392"/>
    </row>
    <row r="37" spans="1:19" ht="12.75">
      <c r="A37" s="439" t="s">
        <v>393</v>
      </c>
      <c r="B37" s="404" t="s">
        <v>360</v>
      </c>
      <c r="C37" s="433" t="s">
        <v>118</v>
      </c>
      <c r="D37" s="404">
        <v>7.24</v>
      </c>
      <c r="E37" s="440">
        <v>350.9208067910592</v>
      </c>
      <c r="F37" s="404"/>
      <c r="G37" s="440">
        <v>0</v>
      </c>
      <c r="H37" s="404">
        <v>9.69</v>
      </c>
      <c r="I37" s="440">
        <v>402.20486383212733</v>
      </c>
      <c r="J37" s="404">
        <v>130</v>
      </c>
      <c r="K37" s="440">
        <v>409.31665113934156</v>
      </c>
      <c r="L37" s="404"/>
      <c r="M37" s="440">
        <v>0</v>
      </c>
      <c r="N37" s="404">
        <v>0</v>
      </c>
      <c r="O37" s="404" t="s">
        <v>9</v>
      </c>
      <c r="P37" s="58">
        <v>0</v>
      </c>
      <c r="Q37" s="442">
        <v>0</v>
      </c>
      <c r="R37" s="443">
        <v>1162.442321762528</v>
      </c>
      <c r="S37" s="392"/>
    </row>
    <row r="38" spans="1:19" ht="12.75">
      <c r="A38" s="439" t="s">
        <v>394</v>
      </c>
      <c r="B38" s="404" t="s">
        <v>295</v>
      </c>
      <c r="C38" s="433" t="s">
        <v>21</v>
      </c>
      <c r="D38" s="396">
        <v>7.89</v>
      </c>
      <c r="E38" s="440">
        <v>392.7602548979251</v>
      </c>
      <c r="F38" s="414"/>
      <c r="G38" s="440">
        <v>0</v>
      </c>
      <c r="H38" s="396">
        <v>9.96</v>
      </c>
      <c r="I38" s="440">
        <v>344.79410798971446</v>
      </c>
      <c r="J38" s="404">
        <v>120</v>
      </c>
      <c r="K38" s="440">
        <v>312.306465579754</v>
      </c>
      <c r="L38" s="414"/>
      <c r="M38" s="440">
        <v>0</v>
      </c>
      <c r="N38" s="400">
        <v>3</v>
      </c>
      <c r="O38" s="401" t="s">
        <v>9</v>
      </c>
      <c r="P38" s="281">
        <v>35.3</v>
      </c>
      <c r="Q38" s="442">
        <v>108.10433709587086</v>
      </c>
      <c r="R38" s="443">
        <v>1157.9651655632647</v>
      </c>
      <c r="S38" s="392"/>
    </row>
    <row r="39" spans="1:19" ht="12.75">
      <c r="A39" s="439" t="s">
        <v>395</v>
      </c>
      <c r="B39" s="404" t="s">
        <v>298</v>
      </c>
      <c r="C39" s="429" t="s">
        <v>222</v>
      </c>
      <c r="D39" s="396">
        <v>5.36</v>
      </c>
      <c r="E39" s="440">
        <v>231.3493598047912</v>
      </c>
      <c r="F39" s="396"/>
      <c r="G39" s="440">
        <v>0</v>
      </c>
      <c r="H39" s="396">
        <v>9.52</v>
      </c>
      <c r="I39" s="440">
        <v>440.36934678025904</v>
      </c>
      <c r="J39" s="404">
        <v>125</v>
      </c>
      <c r="K39" s="440">
        <v>359.96648946090556</v>
      </c>
      <c r="L39" s="114"/>
      <c r="M39" s="440">
        <v>0</v>
      </c>
      <c r="N39" s="400">
        <v>3</v>
      </c>
      <c r="O39" s="401" t="s">
        <v>9</v>
      </c>
      <c r="P39" s="281">
        <v>32</v>
      </c>
      <c r="Q39" s="442">
        <v>126.08260398010216</v>
      </c>
      <c r="R39" s="443">
        <v>1157.767800026058</v>
      </c>
      <c r="S39" s="392"/>
    </row>
    <row r="40" spans="1:19" ht="12.75">
      <c r="A40" s="439" t="s">
        <v>396</v>
      </c>
      <c r="B40" s="404" t="s">
        <v>321</v>
      </c>
      <c r="C40" s="433" t="s">
        <v>70</v>
      </c>
      <c r="D40" s="396">
        <v>6.17</v>
      </c>
      <c r="E40" s="440">
        <v>282.57540370715856</v>
      </c>
      <c r="F40" s="399"/>
      <c r="G40" s="440">
        <v>0</v>
      </c>
      <c r="H40" s="396">
        <v>9.8</v>
      </c>
      <c r="I40" s="440">
        <v>378.3381276191168</v>
      </c>
      <c r="J40" s="404">
        <v>120</v>
      </c>
      <c r="K40" s="440">
        <v>312.306465579754</v>
      </c>
      <c r="L40" s="414"/>
      <c r="M40" s="440">
        <v>0</v>
      </c>
      <c r="N40" s="400">
        <v>3</v>
      </c>
      <c r="O40" s="401" t="s">
        <v>9</v>
      </c>
      <c r="P40" s="281">
        <v>23.8</v>
      </c>
      <c r="Q40" s="442">
        <v>176.30697416165924</v>
      </c>
      <c r="R40" s="443">
        <v>1149.5269710676885</v>
      </c>
      <c r="S40" s="392"/>
    </row>
    <row r="41" spans="1:19" ht="12.75">
      <c r="A41" s="439" t="s">
        <v>397</v>
      </c>
      <c r="B41" s="404" t="s">
        <v>296</v>
      </c>
      <c r="C41" s="429" t="s">
        <v>21</v>
      </c>
      <c r="D41" s="399">
        <v>7.06</v>
      </c>
      <c r="E41" s="440">
        <v>339.37524722491486</v>
      </c>
      <c r="F41" s="396"/>
      <c r="G41" s="440">
        <v>0</v>
      </c>
      <c r="H41" s="396">
        <v>10.05</v>
      </c>
      <c r="I41" s="440">
        <v>326.5400826728995</v>
      </c>
      <c r="J41" s="404">
        <v>120</v>
      </c>
      <c r="K41" s="440">
        <v>312.306465579754</v>
      </c>
      <c r="L41" s="114"/>
      <c r="M41" s="440">
        <v>0</v>
      </c>
      <c r="N41" s="400">
        <v>3</v>
      </c>
      <c r="O41" s="401" t="s">
        <v>9</v>
      </c>
      <c r="P41" s="281">
        <v>29.1</v>
      </c>
      <c r="Q41" s="442">
        <v>142.9452158691047</v>
      </c>
      <c r="R41" s="443">
        <v>1121.167011346673</v>
      </c>
      <c r="S41" s="392"/>
    </row>
    <row r="42" spans="1:19" ht="12.75">
      <c r="A42" s="439" t="s">
        <v>398</v>
      </c>
      <c r="B42" s="404" t="s">
        <v>329</v>
      </c>
      <c r="C42" s="433" t="s">
        <v>82</v>
      </c>
      <c r="D42" s="414"/>
      <c r="E42" s="440">
        <v>0</v>
      </c>
      <c r="F42" s="413">
        <v>38</v>
      </c>
      <c r="G42" s="440">
        <v>331.3263118848439</v>
      </c>
      <c r="H42" s="396">
        <v>9.95</v>
      </c>
      <c r="I42" s="440">
        <v>346.84972832273127</v>
      </c>
      <c r="J42" s="483"/>
      <c r="K42" s="440">
        <v>0</v>
      </c>
      <c r="L42" s="399">
        <v>329</v>
      </c>
      <c r="M42" s="440">
        <v>159.41871613224075</v>
      </c>
      <c r="N42" s="400">
        <v>3</v>
      </c>
      <c r="O42" s="401" t="s">
        <v>9</v>
      </c>
      <c r="P42" s="281">
        <v>12.6</v>
      </c>
      <c r="Q42" s="442">
        <v>257.4560142347598</v>
      </c>
      <c r="R42" s="443">
        <v>1095.0507705745758</v>
      </c>
      <c r="S42" s="392"/>
    </row>
    <row r="43" spans="1:19" ht="12.75">
      <c r="A43" s="439" t="s">
        <v>399</v>
      </c>
      <c r="B43" s="404" t="s">
        <v>326</v>
      </c>
      <c r="C43" s="433" t="s">
        <v>76</v>
      </c>
      <c r="D43" s="396"/>
      <c r="E43" s="440"/>
      <c r="F43" s="399">
        <v>42.5</v>
      </c>
      <c r="G43" s="440"/>
      <c r="H43" s="396">
        <v>9.07</v>
      </c>
      <c r="I43" s="440">
        <v>548.7937612622853</v>
      </c>
      <c r="J43" s="398">
        <v>125</v>
      </c>
      <c r="K43" s="440">
        <v>359.96648946090556</v>
      </c>
      <c r="L43" s="114"/>
      <c r="M43" s="440"/>
      <c r="N43" s="400">
        <v>3</v>
      </c>
      <c r="O43" s="401"/>
      <c r="P43" s="281">
        <v>23.4</v>
      </c>
      <c r="Q43" s="442">
        <v>178.9573233455045</v>
      </c>
      <c r="R43" s="443">
        <v>1087.7175740686953</v>
      </c>
      <c r="S43" s="392"/>
    </row>
    <row r="44" spans="1:19" ht="12.75">
      <c r="A44" s="439" t="s">
        <v>400</v>
      </c>
      <c r="B44" s="404" t="s">
        <v>333</v>
      </c>
      <c r="C44" s="429" t="s">
        <v>88</v>
      </c>
      <c r="D44" s="396"/>
      <c r="E44" s="440">
        <v>0</v>
      </c>
      <c r="F44" s="396">
        <v>32.5</v>
      </c>
      <c r="G44" s="440">
        <v>265.15830785336277</v>
      </c>
      <c r="H44" s="396">
        <v>9.74</v>
      </c>
      <c r="I44" s="440">
        <v>391.2753652939483</v>
      </c>
      <c r="J44" s="404"/>
      <c r="K44" s="440">
        <v>0</v>
      </c>
      <c r="L44" s="399">
        <v>370</v>
      </c>
      <c r="M44" s="440">
        <v>242.00663177081523</v>
      </c>
      <c r="N44" s="400">
        <v>3</v>
      </c>
      <c r="O44" s="401" t="s">
        <v>9</v>
      </c>
      <c r="P44" s="281">
        <v>26.9</v>
      </c>
      <c r="Q44" s="442">
        <v>156.39606044777173</v>
      </c>
      <c r="R44" s="443">
        <v>1054.836365365898</v>
      </c>
      <c r="S44" s="392"/>
    </row>
    <row r="45" spans="1:19" ht="12.75">
      <c r="A45" s="439" t="s">
        <v>401</v>
      </c>
      <c r="B45" s="404" t="s">
        <v>330</v>
      </c>
      <c r="C45" s="433" t="s">
        <v>82</v>
      </c>
      <c r="D45" s="399">
        <v>7.44</v>
      </c>
      <c r="E45" s="440">
        <v>363.7704349726837</v>
      </c>
      <c r="F45" s="396"/>
      <c r="G45" s="440">
        <v>0</v>
      </c>
      <c r="H45" s="396">
        <v>9.46</v>
      </c>
      <c r="I45" s="440">
        <v>454.2077641620967</v>
      </c>
      <c r="J45" s="404"/>
      <c r="K45" s="440">
        <v>0</v>
      </c>
      <c r="L45" s="399">
        <v>330</v>
      </c>
      <c r="M45" s="440">
        <v>161.31087561662866</v>
      </c>
      <c r="N45" s="400">
        <v>3</v>
      </c>
      <c r="O45" s="401" t="s">
        <v>9</v>
      </c>
      <c r="P45" s="281">
        <v>51.8</v>
      </c>
      <c r="Q45" s="442">
        <v>38.02682759632604</v>
      </c>
      <c r="R45" s="443">
        <v>1017.3159023477351</v>
      </c>
      <c r="S45" s="392"/>
    </row>
    <row r="46" spans="1:19" ht="12.75">
      <c r="A46" s="439" t="s">
        <v>402</v>
      </c>
      <c r="B46" s="404" t="s">
        <v>299</v>
      </c>
      <c r="C46" s="433" t="s">
        <v>222</v>
      </c>
      <c r="D46" s="396"/>
      <c r="E46" s="440">
        <v>0</v>
      </c>
      <c r="F46" s="415">
        <v>29</v>
      </c>
      <c r="G46" s="440">
        <v>223.80190053088643</v>
      </c>
      <c r="H46" s="396">
        <v>9.53</v>
      </c>
      <c r="I46" s="440">
        <v>438.081586073754</v>
      </c>
      <c r="J46" s="414"/>
      <c r="K46" s="440">
        <v>0</v>
      </c>
      <c r="L46" s="399">
        <v>320</v>
      </c>
      <c r="M46" s="440">
        <v>142.68613616949048</v>
      </c>
      <c r="N46" s="400">
        <v>3</v>
      </c>
      <c r="O46" s="401" t="s">
        <v>9</v>
      </c>
      <c r="P46" s="281">
        <v>20.7</v>
      </c>
      <c r="Q46" s="442">
        <v>197.3302457432308</v>
      </c>
      <c r="R46" s="443">
        <v>1001.8998685173617</v>
      </c>
      <c r="S46" s="392"/>
    </row>
    <row r="47" spans="1:19" ht="12.75">
      <c r="A47" s="439" t="s">
        <v>403</v>
      </c>
      <c r="B47" s="404" t="s">
        <v>353</v>
      </c>
      <c r="C47" s="433" t="s">
        <v>278</v>
      </c>
      <c r="D47" s="404"/>
      <c r="E47" s="440">
        <v>0</v>
      </c>
      <c r="F47" s="404">
        <v>28</v>
      </c>
      <c r="G47" s="440">
        <v>212.10726365428422</v>
      </c>
      <c r="H47" s="404">
        <v>9.94</v>
      </c>
      <c r="I47" s="440">
        <v>348.910815105516</v>
      </c>
      <c r="J47" s="404"/>
      <c r="K47" s="440">
        <v>0</v>
      </c>
      <c r="L47" s="404">
        <v>322</v>
      </c>
      <c r="M47" s="440">
        <v>146.35767562966475</v>
      </c>
      <c r="N47" s="404">
        <v>3</v>
      </c>
      <c r="O47" s="404" t="s">
        <v>9</v>
      </c>
      <c r="P47" s="58">
        <v>9</v>
      </c>
      <c r="Q47" s="442">
        <v>286.565308862726</v>
      </c>
      <c r="R47" s="443">
        <v>993.941063252191</v>
      </c>
      <c r="S47" s="392"/>
    </row>
    <row r="48" spans="1:19" ht="12.75">
      <c r="A48" s="439" t="s">
        <v>404</v>
      </c>
      <c r="B48" s="404" t="s">
        <v>315</v>
      </c>
      <c r="C48" s="429" t="s">
        <v>23</v>
      </c>
      <c r="D48" s="413"/>
      <c r="E48" s="440">
        <v>0</v>
      </c>
      <c r="F48" s="399">
        <v>26.5</v>
      </c>
      <c r="G48" s="440">
        <v>194.675566557787</v>
      </c>
      <c r="H48" s="396">
        <v>9.88</v>
      </c>
      <c r="I48" s="440">
        <v>361.3919418378202</v>
      </c>
      <c r="J48" s="404"/>
      <c r="K48" s="440">
        <v>0</v>
      </c>
      <c r="L48" s="414">
        <v>302</v>
      </c>
      <c r="M48" s="440">
        <v>110.90699242062513</v>
      </c>
      <c r="N48" s="400">
        <v>3</v>
      </c>
      <c r="O48" s="401" t="s">
        <v>9</v>
      </c>
      <c r="P48" s="281">
        <v>6.4</v>
      </c>
      <c r="Q48" s="442">
        <v>308.4936948505996</v>
      </c>
      <c r="R48" s="443">
        <v>975.4681956668319</v>
      </c>
      <c r="S48" s="392"/>
    </row>
    <row r="49" spans="1:19" ht="12.75">
      <c r="A49" s="439" t="s">
        <v>405</v>
      </c>
      <c r="B49" s="404" t="s">
        <v>354</v>
      </c>
      <c r="C49" s="433" t="s">
        <v>278</v>
      </c>
      <c r="D49" s="404"/>
      <c r="E49" s="440">
        <v>0</v>
      </c>
      <c r="F49" s="404">
        <v>20.5</v>
      </c>
      <c r="G49" s="440">
        <v>126.48049609081832</v>
      </c>
      <c r="H49" s="404">
        <v>10.24</v>
      </c>
      <c r="I49" s="440">
        <v>289.47035117046204</v>
      </c>
      <c r="J49" s="404">
        <v>125</v>
      </c>
      <c r="K49" s="440">
        <v>359.96648946090556</v>
      </c>
      <c r="L49" s="404"/>
      <c r="M49" s="440">
        <v>0</v>
      </c>
      <c r="N49" s="404">
        <v>3</v>
      </c>
      <c r="O49" s="404" t="s">
        <v>9</v>
      </c>
      <c r="P49" s="58">
        <v>23.2</v>
      </c>
      <c r="Q49" s="442">
        <v>180.28943713255467</v>
      </c>
      <c r="R49" s="443">
        <v>956.2067738547406</v>
      </c>
      <c r="S49" s="392"/>
    </row>
    <row r="50" spans="1:19" ht="12.75">
      <c r="A50" s="439" t="s">
        <v>406</v>
      </c>
      <c r="B50" s="121" t="s">
        <v>334</v>
      </c>
      <c r="C50" s="445" t="s">
        <v>88</v>
      </c>
      <c r="D50" s="50">
        <v>6.27</v>
      </c>
      <c r="E50" s="120">
        <v>288.9321904987102</v>
      </c>
      <c r="F50" s="487"/>
      <c r="G50" s="120">
        <v>0</v>
      </c>
      <c r="H50" s="50">
        <v>9.58</v>
      </c>
      <c r="I50" s="120">
        <v>426.72285244113635</v>
      </c>
      <c r="J50" s="488"/>
      <c r="K50" s="120">
        <v>0</v>
      </c>
      <c r="L50" s="61">
        <v>365</v>
      </c>
      <c r="M50" s="120">
        <v>231.41195221347104</v>
      </c>
      <c r="N50" s="489">
        <v>4</v>
      </c>
      <c r="O50" s="490" t="s">
        <v>9</v>
      </c>
      <c r="P50" s="491">
        <v>5.7</v>
      </c>
      <c r="Q50" s="451">
        <v>5.98154421612333</v>
      </c>
      <c r="R50" s="452">
        <v>953.048539369441</v>
      </c>
      <c r="S50" s="392"/>
    </row>
    <row r="51" spans="1:19" ht="12.75">
      <c r="A51" s="439" t="s">
        <v>407</v>
      </c>
      <c r="B51" s="404" t="s">
        <v>327</v>
      </c>
      <c r="C51" s="429" t="s">
        <v>76</v>
      </c>
      <c r="D51" s="396">
        <v>6.22</v>
      </c>
      <c r="E51" s="440">
        <v>285.7529553520651</v>
      </c>
      <c r="F51" s="413"/>
      <c r="G51" s="440">
        <v>0</v>
      </c>
      <c r="H51" s="396">
        <v>9.86</v>
      </c>
      <c r="I51" s="440">
        <v>365.59589646111516</v>
      </c>
      <c r="J51" s="483"/>
      <c r="K51" s="440">
        <v>0</v>
      </c>
      <c r="L51" s="399">
        <v>330</v>
      </c>
      <c r="M51" s="440">
        <v>161.31087561662866</v>
      </c>
      <c r="N51" s="400">
        <v>3</v>
      </c>
      <c r="O51" s="401" t="s">
        <v>9</v>
      </c>
      <c r="P51" s="281">
        <v>30</v>
      </c>
      <c r="Q51" s="442">
        <v>137.60605221950792</v>
      </c>
      <c r="R51" s="443">
        <v>950.2657796493169</v>
      </c>
      <c r="S51" s="392"/>
    </row>
    <row r="52" spans="1:19" ht="12.75">
      <c r="A52" s="439" t="s">
        <v>408</v>
      </c>
      <c r="B52" s="492" t="s">
        <v>322</v>
      </c>
      <c r="C52" s="493" t="s">
        <v>70</v>
      </c>
      <c r="D52" s="399"/>
      <c r="E52" s="440">
        <v>0</v>
      </c>
      <c r="F52" s="399">
        <v>25</v>
      </c>
      <c r="G52" s="440">
        <v>177.384782398604</v>
      </c>
      <c r="H52" s="399">
        <v>9.99</v>
      </c>
      <c r="I52" s="440">
        <v>338.6600798762415</v>
      </c>
      <c r="J52" s="404"/>
      <c r="K52" s="440">
        <v>0</v>
      </c>
      <c r="L52" s="399">
        <v>355</v>
      </c>
      <c r="M52" s="440">
        <v>210.64297255961495</v>
      </c>
      <c r="N52" s="399">
        <v>3</v>
      </c>
      <c r="O52" s="399" t="s">
        <v>9</v>
      </c>
      <c r="P52" s="175">
        <v>21.5</v>
      </c>
      <c r="Q52" s="442">
        <v>191.7988479209218</v>
      </c>
      <c r="R52" s="443">
        <v>918.4866827553822</v>
      </c>
      <c r="S52" s="392"/>
    </row>
    <row r="53" spans="1:19" ht="12.75">
      <c r="A53" s="439" t="s">
        <v>409</v>
      </c>
      <c r="B53" s="404" t="s">
        <v>300</v>
      </c>
      <c r="C53" s="429" t="s">
        <v>222</v>
      </c>
      <c r="D53" s="396"/>
      <c r="E53" s="440">
        <v>0</v>
      </c>
      <c r="F53" s="414">
        <v>18</v>
      </c>
      <c r="G53" s="440">
        <v>98.95153736702161</v>
      </c>
      <c r="H53" s="396">
        <v>10.22</v>
      </c>
      <c r="I53" s="440">
        <v>293.2781648325506</v>
      </c>
      <c r="J53" s="398">
        <v>125</v>
      </c>
      <c r="K53" s="440">
        <v>359.96648946090556</v>
      </c>
      <c r="L53" s="414"/>
      <c r="M53" s="440">
        <v>0</v>
      </c>
      <c r="N53" s="400">
        <v>3</v>
      </c>
      <c r="O53" s="401" t="s">
        <v>9</v>
      </c>
      <c r="P53" s="281">
        <v>25.9</v>
      </c>
      <c r="Q53" s="442">
        <v>162.6968885002971</v>
      </c>
      <c r="R53" s="443">
        <v>914.8930801607748</v>
      </c>
      <c r="S53" s="392"/>
    </row>
    <row r="54" spans="1:19" ht="12.75">
      <c r="A54" s="439" t="s">
        <v>410</v>
      </c>
      <c r="B54" s="494" t="s">
        <v>307</v>
      </c>
      <c r="C54" s="429" t="s">
        <v>58</v>
      </c>
      <c r="D54" s="399">
        <v>5.63</v>
      </c>
      <c r="E54" s="440">
        <v>248.37002806240577</v>
      </c>
      <c r="F54" s="396"/>
      <c r="G54" s="440">
        <v>0</v>
      </c>
      <c r="H54" s="396">
        <v>9.38</v>
      </c>
      <c r="I54" s="440">
        <v>472.9564603741029</v>
      </c>
      <c r="J54" s="483"/>
      <c r="K54" s="440">
        <v>0</v>
      </c>
      <c r="L54" s="399">
        <v>346</v>
      </c>
      <c r="M54" s="440">
        <v>192.4455851458761</v>
      </c>
      <c r="N54" s="400">
        <v>0</v>
      </c>
      <c r="O54" s="401" t="s">
        <v>9</v>
      </c>
      <c r="P54" s="281">
        <v>0</v>
      </c>
      <c r="Q54" s="442">
        <v>0</v>
      </c>
      <c r="R54" s="443">
        <v>913.7720735823848</v>
      </c>
      <c r="S54" s="392"/>
    </row>
    <row r="55" spans="1:19" ht="12.75">
      <c r="A55" s="439" t="s">
        <v>411</v>
      </c>
      <c r="B55" s="404" t="s">
        <v>316</v>
      </c>
      <c r="C55" s="433" t="s">
        <v>23</v>
      </c>
      <c r="D55" s="399"/>
      <c r="E55" s="440">
        <v>0</v>
      </c>
      <c r="F55" s="399"/>
      <c r="G55" s="440">
        <v>0</v>
      </c>
      <c r="H55" s="399">
        <v>10.36</v>
      </c>
      <c r="I55" s="440">
        <v>267.09253932818797</v>
      </c>
      <c r="J55" s="404">
        <v>120</v>
      </c>
      <c r="K55" s="440">
        <v>312.306465579754</v>
      </c>
      <c r="L55" s="399"/>
      <c r="M55" s="440">
        <v>0</v>
      </c>
      <c r="N55" s="399">
        <v>3</v>
      </c>
      <c r="O55" s="399" t="s">
        <v>9</v>
      </c>
      <c r="P55" s="175">
        <v>5.4</v>
      </c>
      <c r="Q55" s="442">
        <v>317.12891470885734</v>
      </c>
      <c r="R55" s="443">
        <v>896.5279196167993</v>
      </c>
      <c r="S55" s="392"/>
    </row>
    <row r="56" spans="1:19" ht="12.75">
      <c r="A56" s="439" t="s">
        <v>412</v>
      </c>
      <c r="B56" s="486" t="s">
        <v>335</v>
      </c>
      <c r="C56" s="486" t="s">
        <v>88</v>
      </c>
      <c r="D56" s="396"/>
      <c r="E56" s="440">
        <v>0</v>
      </c>
      <c r="F56" s="399">
        <v>29.5</v>
      </c>
      <c r="G56" s="440">
        <v>229.6703075420634</v>
      </c>
      <c r="H56" s="396">
        <v>10.29</v>
      </c>
      <c r="I56" s="440">
        <v>280.0483807661689</v>
      </c>
      <c r="J56" s="404">
        <v>125</v>
      </c>
      <c r="K56" s="440">
        <v>359.96648946090556</v>
      </c>
      <c r="L56" s="414"/>
      <c r="M56" s="440">
        <v>0</v>
      </c>
      <c r="N56" s="400">
        <v>0</v>
      </c>
      <c r="O56" s="401" t="s">
        <v>9</v>
      </c>
      <c r="P56" s="281">
        <v>0</v>
      </c>
      <c r="Q56" s="442">
        <v>0</v>
      </c>
      <c r="R56" s="443">
        <v>869.6851777691379</v>
      </c>
      <c r="S56" s="392"/>
    </row>
    <row r="57" spans="1:19" ht="12.75">
      <c r="A57" s="439" t="s">
        <v>413</v>
      </c>
      <c r="B57" s="404" t="s">
        <v>331</v>
      </c>
      <c r="C57" s="433" t="s">
        <v>82</v>
      </c>
      <c r="D57" s="413">
        <v>6.42</v>
      </c>
      <c r="E57" s="440">
        <v>298.47983094099027</v>
      </c>
      <c r="F57" s="399"/>
      <c r="G57" s="440">
        <v>0</v>
      </c>
      <c r="H57" s="396">
        <v>10.39</v>
      </c>
      <c r="I57" s="440">
        <v>261.62423275685046</v>
      </c>
      <c r="J57" s="398">
        <v>110</v>
      </c>
      <c r="K57" s="440">
        <v>222.5636477175478</v>
      </c>
      <c r="L57" s="399"/>
      <c r="M57" s="440">
        <v>0</v>
      </c>
      <c r="N57" s="400">
        <v>3</v>
      </c>
      <c r="O57" s="401" t="s">
        <v>9</v>
      </c>
      <c r="P57" s="281">
        <v>59.1</v>
      </c>
      <c r="Q57" s="442">
        <v>17.96952876938465</v>
      </c>
      <c r="R57" s="443">
        <v>800.6372401847732</v>
      </c>
      <c r="S57" s="392"/>
    </row>
    <row r="58" spans="1:19" ht="12.75">
      <c r="A58" s="439" t="s">
        <v>414</v>
      </c>
      <c r="B58" s="404" t="s">
        <v>355</v>
      </c>
      <c r="C58" s="433" t="s">
        <v>278</v>
      </c>
      <c r="D58" s="404"/>
      <c r="E58" s="440">
        <v>0</v>
      </c>
      <c r="F58" s="404">
        <v>29.5</v>
      </c>
      <c r="G58" s="440">
        <v>229.6703075420634</v>
      </c>
      <c r="H58" s="404">
        <v>10.58</v>
      </c>
      <c r="I58" s="440">
        <v>228.1731099982624</v>
      </c>
      <c r="J58" s="404"/>
      <c r="K58" s="440">
        <v>0</v>
      </c>
      <c r="L58" s="404">
        <v>280</v>
      </c>
      <c r="M58" s="440">
        <v>75.44080745957856</v>
      </c>
      <c r="N58" s="404">
        <v>3</v>
      </c>
      <c r="O58" s="404" t="s">
        <v>9</v>
      </c>
      <c r="P58" s="58">
        <v>11.4</v>
      </c>
      <c r="Q58" s="442">
        <v>266.996919200405</v>
      </c>
      <c r="R58" s="443">
        <v>800.2811442003094</v>
      </c>
      <c r="S58" s="392"/>
    </row>
    <row r="59" spans="1:19" ht="12.75">
      <c r="A59" s="439" t="s">
        <v>415</v>
      </c>
      <c r="B59" s="495" t="s">
        <v>301</v>
      </c>
      <c r="C59" s="496" t="s">
        <v>222</v>
      </c>
      <c r="D59" s="61">
        <v>5.2</v>
      </c>
      <c r="E59" s="120">
        <v>221.29084258727497</v>
      </c>
      <c r="F59" s="497"/>
      <c r="G59" s="120">
        <v>0</v>
      </c>
      <c r="H59" s="50">
        <v>10.71</v>
      </c>
      <c r="I59" s="120">
        <v>206.47186111612015</v>
      </c>
      <c r="J59" s="498"/>
      <c r="K59" s="120">
        <v>0</v>
      </c>
      <c r="L59" s="499">
        <v>297</v>
      </c>
      <c r="M59" s="120">
        <v>102.50386422419653</v>
      </c>
      <c r="N59" s="489">
        <v>3</v>
      </c>
      <c r="O59" s="490" t="s">
        <v>9</v>
      </c>
      <c r="P59" s="491">
        <v>13.7</v>
      </c>
      <c r="Q59" s="451">
        <v>248.85309736384272</v>
      </c>
      <c r="R59" s="452">
        <v>779.1196652914343</v>
      </c>
      <c r="S59" s="392"/>
    </row>
    <row r="60" spans="1:19" ht="12.75">
      <c r="A60" s="439" t="s">
        <v>416</v>
      </c>
      <c r="B60" s="399" t="s">
        <v>347</v>
      </c>
      <c r="C60" s="484" t="s">
        <v>100</v>
      </c>
      <c r="D60" s="399"/>
      <c r="E60" s="440">
        <v>0</v>
      </c>
      <c r="F60" s="399">
        <v>29</v>
      </c>
      <c r="G60" s="440">
        <v>223.80190053088643</v>
      </c>
      <c r="H60" s="399">
        <v>10.43</v>
      </c>
      <c r="I60" s="440">
        <v>254.41200620686655</v>
      </c>
      <c r="J60" s="399"/>
      <c r="K60" s="440">
        <v>0</v>
      </c>
      <c r="L60" s="399">
        <v>311</v>
      </c>
      <c r="M60" s="440">
        <v>126.50603051154422</v>
      </c>
      <c r="N60" s="399">
        <v>3</v>
      </c>
      <c r="O60" s="399" t="s">
        <v>9</v>
      </c>
      <c r="P60" s="175">
        <v>32.6</v>
      </c>
      <c r="Q60" s="440">
        <v>122.71768248694329</v>
      </c>
      <c r="R60" s="453">
        <v>727.4376197362404</v>
      </c>
      <c r="S60" s="392"/>
    </row>
    <row r="61" spans="1:19" ht="12.75">
      <c r="A61" s="500" t="s">
        <v>417</v>
      </c>
      <c r="B61" s="404" t="s">
        <v>356</v>
      </c>
      <c r="C61" s="433" t="s">
        <v>278</v>
      </c>
      <c r="D61" s="404">
        <v>6.48</v>
      </c>
      <c r="E61" s="440">
        <v>302.30298954609134</v>
      </c>
      <c r="F61" s="404"/>
      <c r="G61" s="440">
        <v>0</v>
      </c>
      <c r="H61" s="404">
        <v>10.47</v>
      </c>
      <c r="I61" s="440">
        <v>247.2901356398273</v>
      </c>
      <c r="J61" s="404"/>
      <c r="K61" s="440">
        <v>0</v>
      </c>
      <c r="L61" s="404">
        <v>310</v>
      </c>
      <c r="M61" s="440">
        <v>124.74354783797025</v>
      </c>
      <c r="N61" s="404">
        <v>4</v>
      </c>
      <c r="O61" s="404" t="s">
        <v>9</v>
      </c>
      <c r="P61" s="58">
        <v>8.6</v>
      </c>
      <c r="Q61" s="440">
        <v>2.6659179094574386</v>
      </c>
      <c r="R61" s="453">
        <v>677.0025909333464</v>
      </c>
      <c r="S61" s="392"/>
    </row>
    <row r="62" spans="1:19" ht="12.75">
      <c r="A62" s="500" t="s">
        <v>418</v>
      </c>
      <c r="B62" s="404" t="s">
        <v>317</v>
      </c>
      <c r="C62" s="429" t="s">
        <v>23</v>
      </c>
      <c r="D62" s="396"/>
      <c r="E62" s="440">
        <v>0</v>
      </c>
      <c r="F62" s="396">
        <v>25.5</v>
      </c>
      <c r="G62" s="440">
        <v>183.13206797252977</v>
      </c>
      <c r="H62" s="396">
        <v>11.28</v>
      </c>
      <c r="I62" s="440">
        <v>122.98867942403163</v>
      </c>
      <c r="J62" s="483">
        <v>125</v>
      </c>
      <c r="K62" s="440">
        <v>359.96648946090556</v>
      </c>
      <c r="L62" s="399"/>
      <c r="M62" s="440">
        <v>0</v>
      </c>
      <c r="N62" s="400">
        <v>4</v>
      </c>
      <c r="O62" s="401" t="s">
        <v>9</v>
      </c>
      <c r="P62" s="281">
        <v>30.6</v>
      </c>
      <c r="Q62" s="440">
        <v>0</v>
      </c>
      <c r="R62" s="453">
        <v>666.0872368574669</v>
      </c>
      <c r="S62" s="392"/>
    </row>
    <row r="63" spans="1:19" ht="12.75">
      <c r="A63" s="500" t="s">
        <v>419</v>
      </c>
      <c r="B63" s="399" t="s">
        <v>336</v>
      </c>
      <c r="C63" s="433" t="s">
        <v>88</v>
      </c>
      <c r="D63" s="399">
        <v>5.48</v>
      </c>
      <c r="E63" s="440">
        <v>238.90699065382506</v>
      </c>
      <c r="F63" s="399"/>
      <c r="G63" s="440">
        <v>0</v>
      </c>
      <c r="H63" s="399">
        <v>10.06</v>
      </c>
      <c r="I63" s="440">
        <v>324.5393167378984</v>
      </c>
      <c r="J63" s="399"/>
      <c r="K63" s="440">
        <v>0</v>
      </c>
      <c r="L63" s="399">
        <v>290</v>
      </c>
      <c r="M63" s="440">
        <v>91.0699238312319</v>
      </c>
      <c r="N63" s="399">
        <v>4</v>
      </c>
      <c r="O63" s="399" t="s">
        <v>9</v>
      </c>
      <c r="P63" s="175">
        <v>48</v>
      </c>
      <c r="Q63" s="440">
        <v>0</v>
      </c>
      <c r="R63" s="453">
        <v>654.5162312229553</v>
      </c>
      <c r="S63" s="392"/>
    </row>
    <row r="64" spans="1:19" ht="12.75">
      <c r="A64" s="501" t="s">
        <v>420</v>
      </c>
      <c r="B64" s="404" t="s">
        <v>308</v>
      </c>
      <c r="C64" s="429" t="s">
        <v>233</v>
      </c>
      <c r="D64" s="396"/>
      <c r="E64" s="440">
        <v>0</v>
      </c>
      <c r="F64" s="413">
        <v>22.5</v>
      </c>
      <c r="G64" s="440">
        <v>148.9111948896346</v>
      </c>
      <c r="H64" s="396">
        <v>10.6</v>
      </c>
      <c r="I64" s="440">
        <v>224.77137222361307</v>
      </c>
      <c r="J64" s="404">
        <v>115</v>
      </c>
      <c r="K64" s="440">
        <v>266.4571479827842</v>
      </c>
      <c r="L64" s="414"/>
      <c r="M64" s="440">
        <v>0</v>
      </c>
      <c r="N64" s="400">
        <v>4</v>
      </c>
      <c r="O64" s="401" t="s">
        <v>9</v>
      </c>
      <c r="P64" s="281">
        <v>27</v>
      </c>
      <c r="Q64" s="440">
        <v>0</v>
      </c>
      <c r="R64" s="453">
        <v>640.1397150960319</v>
      </c>
      <c r="S64" s="392"/>
    </row>
    <row r="65" spans="1:19" s="393" customFormat="1" ht="12.75">
      <c r="A65" s="439" t="s">
        <v>421</v>
      </c>
      <c r="B65" s="404" t="s">
        <v>357</v>
      </c>
      <c r="C65" s="433" t="s">
        <v>278</v>
      </c>
      <c r="D65" s="404">
        <v>6.42</v>
      </c>
      <c r="E65" s="440">
        <v>298.47983094099027</v>
      </c>
      <c r="F65" s="404"/>
      <c r="G65" s="440">
        <v>0</v>
      </c>
      <c r="H65" s="404">
        <v>10.03</v>
      </c>
      <c r="I65" s="440">
        <v>330.5581145582413</v>
      </c>
      <c r="J65" s="404">
        <v>0</v>
      </c>
      <c r="K65" s="440">
        <v>0</v>
      </c>
      <c r="L65" s="404"/>
      <c r="M65" s="440">
        <v>0</v>
      </c>
      <c r="N65" s="404">
        <v>0</v>
      </c>
      <c r="O65" s="404" t="s">
        <v>9</v>
      </c>
      <c r="P65" s="58">
        <v>0</v>
      </c>
      <c r="Q65" s="440">
        <v>0</v>
      </c>
      <c r="R65" s="453">
        <v>629.0379454992316</v>
      </c>
      <c r="S65" s="411"/>
    </row>
    <row r="66" spans="1:19" s="393" customFormat="1" ht="12.75">
      <c r="A66" s="439" t="s">
        <v>422</v>
      </c>
      <c r="B66" s="502" t="s">
        <v>337</v>
      </c>
      <c r="C66" s="503" t="s">
        <v>88</v>
      </c>
      <c r="D66" s="413"/>
      <c r="E66" s="440">
        <v>0</v>
      </c>
      <c r="F66" s="399">
        <v>25</v>
      </c>
      <c r="G66" s="440">
        <v>177.384782398604</v>
      </c>
      <c r="H66" s="399">
        <v>0</v>
      </c>
      <c r="I66" s="440">
        <v>0</v>
      </c>
      <c r="J66" s="404">
        <v>125</v>
      </c>
      <c r="K66" s="440">
        <v>359.96648946090556</v>
      </c>
      <c r="L66" s="399"/>
      <c r="M66" s="440">
        <v>0</v>
      </c>
      <c r="N66" s="399">
        <v>4</v>
      </c>
      <c r="O66" s="399" t="s">
        <v>9</v>
      </c>
      <c r="P66" s="175">
        <v>11.3</v>
      </c>
      <c r="Q66" s="440">
        <v>0.7242864832099892</v>
      </c>
      <c r="R66" s="453">
        <v>538.0755583427195</v>
      </c>
      <c r="S66" s="411"/>
    </row>
    <row r="67" spans="1:19" s="393" customFormat="1" ht="12.75">
      <c r="A67" s="439" t="s">
        <v>423</v>
      </c>
      <c r="B67" s="486" t="s">
        <v>302</v>
      </c>
      <c r="C67" s="504" t="s">
        <v>222</v>
      </c>
      <c r="D67" s="396"/>
      <c r="E67" s="440">
        <v>0</v>
      </c>
      <c r="F67" s="399">
        <v>26</v>
      </c>
      <c r="G67" s="440">
        <v>188.8957999722035</v>
      </c>
      <c r="H67" s="396">
        <v>10.44</v>
      </c>
      <c r="I67" s="440">
        <v>252.62305724179788</v>
      </c>
      <c r="J67" s="404"/>
      <c r="K67" s="440">
        <v>0</v>
      </c>
      <c r="L67" s="399">
        <v>282</v>
      </c>
      <c r="M67" s="440">
        <v>78.49769632079006</v>
      </c>
      <c r="N67" s="400">
        <v>4</v>
      </c>
      <c r="O67" s="401" t="s">
        <v>9</v>
      </c>
      <c r="P67" s="281">
        <v>2.4</v>
      </c>
      <c r="Q67" s="440">
        <v>11.223479651372253</v>
      </c>
      <c r="R67" s="453">
        <v>531.2400331861637</v>
      </c>
      <c r="S67" s="411"/>
    </row>
    <row r="68" spans="1:19" s="393" customFormat="1" ht="12.75">
      <c r="A68" s="500" t="s">
        <v>424</v>
      </c>
      <c r="B68" s="404" t="s">
        <v>332</v>
      </c>
      <c r="C68" s="429" t="s">
        <v>82</v>
      </c>
      <c r="D68" s="396">
        <v>5.2</v>
      </c>
      <c r="E68" s="440">
        <v>221.29084258727497</v>
      </c>
      <c r="F68" s="399"/>
      <c r="G68" s="440">
        <v>0</v>
      </c>
      <c r="H68" s="396">
        <v>10.68</v>
      </c>
      <c r="I68" s="440">
        <v>211.39363276621148</v>
      </c>
      <c r="J68" s="398"/>
      <c r="K68" s="440">
        <v>0</v>
      </c>
      <c r="L68" s="114">
        <v>292</v>
      </c>
      <c r="M68" s="440">
        <v>94.29651090007954</v>
      </c>
      <c r="N68" s="400">
        <v>4</v>
      </c>
      <c r="O68" s="401" t="s">
        <v>9</v>
      </c>
      <c r="P68" s="281">
        <v>23.3</v>
      </c>
      <c r="Q68" s="440">
        <v>0</v>
      </c>
      <c r="R68" s="453">
        <v>526.980986253566</v>
      </c>
      <c r="S68" s="411"/>
    </row>
    <row r="69" spans="1:19" s="393" customFormat="1" ht="12.75">
      <c r="A69" s="500" t="s">
        <v>425</v>
      </c>
      <c r="B69" s="404" t="s">
        <v>309</v>
      </c>
      <c r="C69" s="429" t="s">
        <v>233</v>
      </c>
      <c r="D69" s="414">
        <v>6.14</v>
      </c>
      <c r="E69" s="440">
        <v>280.6696879078597</v>
      </c>
      <c r="F69" s="399"/>
      <c r="G69" s="440">
        <v>0</v>
      </c>
      <c r="H69" s="396">
        <v>11.01</v>
      </c>
      <c r="I69" s="440">
        <v>160.13369237108472</v>
      </c>
      <c r="J69" s="404"/>
      <c r="K69" s="440">
        <v>0</v>
      </c>
      <c r="L69" s="399">
        <v>270</v>
      </c>
      <c r="M69" s="440">
        <v>60.703167710990364</v>
      </c>
      <c r="N69" s="400">
        <v>4</v>
      </c>
      <c r="O69" s="401"/>
      <c r="P69" s="281">
        <v>18.2</v>
      </c>
      <c r="Q69" s="440">
        <v>0</v>
      </c>
      <c r="R69" s="453">
        <v>501.50654798993486</v>
      </c>
      <c r="S69" s="411"/>
    </row>
    <row r="70" spans="1:19" s="393" customFormat="1" ht="12.75">
      <c r="A70" s="500" t="s">
        <v>426</v>
      </c>
      <c r="B70" s="404" t="s">
        <v>297</v>
      </c>
      <c r="C70" s="433" t="s">
        <v>21</v>
      </c>
      <c r="D70" s="396"/>
      <c r="E70" s="440">
        <v>0</v>
      </c>
      <c r="F70" s="399">
        <v>22</v>
      </c>
      <c r="G70" s="440">
        <v>143.27268019309415</v>
      </c>
      <c r="H70" s="396">
        <v>11.2</v>
      </c>
      <c r="I70" s="440">
        <v>133.5370825277965</v>
      </c>
      <c r="J70" s="404"/>
      <c r="K70" s="440">
        <v>0</v>
      </c>
      <c r="L70" s="114">
        <v>296</v>
      </c>
      <c r="M70" s="440">
        <v>100.84651807573186</v>
      </c>
      <c r="N70" s="400">
        <v>3</v>
      </c>
      <c r="O70" s="401" t="s">
        <v>9</v>
      </c>
      <c r="P70" s="281">
        <v>34.1</v>
      </c>
      <c r="Q70" s="440">
        <v>114.49210696826168</v>
      </c>
      <c r="R70" s="453">
        <v>492.1483877648842</v>
      </c>
      <c r="S70" s="411"/>
    </row>
    <row r="71" spans="1:19" s="393" customFormat="1" ht="12.75">
      <c r="A71" s="501" t="s">
        <v>427</v>
      </c>
      <c r="B71" s="505" t="s">
        <v>310</v>
      </c>
      <c r="C71" s="506" t="s">
        <v>233</v>
      </c>
      <c r="D71" s="399">
        <v>5.07</v>
      </c>
      <c r="E71" s="440">
        <v>213.13425686487645</v>
      </c>
      <c r="F71" s="399"/>
      <c r="G71" s="440">
        <v>0</v>
      </c>
      <c r="H71" s="399">
        <v>11.63</v>
      </c>
      <c r="I71" s="440">
        <v>81.47471988345684</v>
      </c>
      <c r="J71" s="404"/>
      <c r="K71" s="440">
        <v>0</v>
      </c>
      <c r="L71" s="399">
        <v>269</v>
      </c>
      <c r="M71" s="440">
        <v>59.28153331080483</v>
      </c>
      <c r="N71" s="399">
        <v>4</v>
      </c>
      <c r="O71" s="399" t="s">
        <v>9</v>
      </c>
      <c r="P71" s="175">
        <v>4.5</v>
      </c>
      <c r="Q71" s="440">
        <v>7.710221979677596</v>
      </c>
      <c r="R71" s="453">
        <v>361.60073203881575</v>
      </c>
      <c r="S71" s="411"/>
    </row>
    <row r="72" spans="1:18" s="393" customFormat="1" ht="12.75">
      <c r="A72" s="439" t="s">
        <v>428</v>
      </c>
      <c r="B72" s="404" t="s">
        <v>311</v>
      </c>
      <c r="C72" s="429" t="s">
        <v>233</v>
      </c>
      <c r="D72" s="413"/>
      <c r="E72" s="440">
        <v>0</v>
      </c>
      <c r="F72" s="399">
        <v>27</v>
      </c>
      <c r="G72" s="440">
        <v>200.47097707468077</v>
      </c>
      <c r="H72" s="396">
        <v>11.39</v>
      </c>
      <c r="I72" s="440">
        <v>109.1222934458569</v>
      </c>
      <c r="J72" s="404"/>
      <c r="K72" s="440">
        <v>0</v>
      </c>
      <c r="L72" s="399">
        <v>258</v>
      </c>
      <c r="M72" s="440">
        <v>44.31678395851813</v>
      </c>
      <c r="N72" s="400">
        <v>4</v>
      </c>
      <c r="O72" s="401" t="s">
        <v>9</v>
      </c>
      <c r="P72" s="281">
        <v>57.1</v>
      </c>
      <c r="Q72" s="440">
        <v>0</v>
      </c>
      <c r="R72" s="453">
        <v>353.9100544790558</v>
      </c>
    </row>
    <row r="73" spans="1:19" s="393" customFormat="1" ht="12.75">
      <c r="A73" s="439" t="s">
        <v>429</v>
      </c>
      <c r="B73" s="404" t="s">
        <v>312</v>
      </c>
      <c r="C73" s="433" t="s">
        <v>233</v>
      </c>
      <c r="D73" s="399"/>
      <c r="E73" s="440">
        <v>0</v>
      </c>
      <c r="F73" s="425">
        <v>20.5</v>
      </c>
      <c r="G73" s="440">
        <v>126.48049609081832</v>
      </c>
      <c r="H73" s="399">
        <v>12.16</v>
      </c>
      <c r="I73" s="440">
        <v>33.612758656335544</v>
      </c>
      <c r="J73" s="404">
        <v>0</v>
      </c>
      <c r="K73" s="440">
        <v>0</v>
      </c>
      <c r="L73" s="399"/>
      <c r="M73" s="440">
        <v>0</v>
      </c>
      <c r="N73" s="399">
        <v>4</v>
      </c>
      <c r="O73" s="399" t="s">
        <v>9</v>
      </c>
      <c r="P73" s="175">
        <v>17.5</v>
      </c>
      <c r="Q73" s="440">
        <v>0</v>
      </c>
      <c r="R73" s="453">
        <v>160.09325474715388</v>
      </c>
      <c r="S73" s="411"/>
    </row>
    <row r="74" spans="1:19" ht="12.75">
      <c r="A74" s="265"/>
      <c r="S74" s="392"/>
    </row>
    <row r="75" spans="1:19" ht="12.75">
      <c r="A75" s="265"/>
      <c r="S75" s="392"/>
    </row>
    <row r="76" spans="1:19" ht="12.75">
      <c r="A76" s="265"/>
      <c r="S76" s="392"/>
    </row>
    <row r="77" spans="1:19" ht="12.75">
      <c r="A77" s="265"/>
      <c r="S77" s="392"/>
    </row>
    <row r="78" spans="1:19" ht="12.75">
      <c r="A78" s="265"/>
      <c r="S78" s="392"/>
    </row>
    <row r="79" spans="1:19" ht="12.75">
      <c r="A79" s="265"/>
      <c r="S79" s="392"/>
    </row>
    <row r="80" spans="1:19" ht="12.75">
      <c r="A80" s="265"/>
      <c r="S80" s="392"/>
    </row>
    <row r="81" spans="1:19" ht="12.75">
      <c r="A81" s="265"/>
      <c r="S81" s="392"/>
    </row>
    <row r="82" spans="1:19" ht="12.75">
      <c r="A82" s="265"/>
      <c r="S82" s="392"/>
    </row>
  </sheetData>
  <sheetProtection/>
  <mergeCells count="1">
    <mergeCell ref="M1:R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00390625" style="392" customWidth="1"/>
    <col min="2" max="2" width="20.25390625" style="392" customWidth="1"/>
    <col min="3" max="3" width="25.25390625" style="392" customWidth="1"/>
    <col min="4" max="4" width="7.00390625" style="392" customWidth="1"/>
    <col min="5" max="5" width="7.375" style="392" customWidth="1"/>
    <col min="6" max="6" width="7.125" style="392" customWidth="1"/>
    <col min="7" max="7" width="7.625" style="392" customWidth="1"/>
    <col min="8" max="8" width="7.125" style="392" customWidth="1"/>
    <col min="9" max="9" width="7.00390625" style="392" customWidth="1"/>
    <col min="10" max="10" width="7.125" style="392" customWidth="1"/>
    <col min="11" max="11" width="6.625" style="392" customWidth="1"/>
    <col min="12" max="12" width="7.75390625" style="392" customWidth="1"/>
    <col min="13" max="13" width="6.625" style="392" customWidth="1"/>
    <col min="14" max="14" width="3.625" style="392" customWidth="1"/>
    <col min="15" max="15" width="1.625" style="392" customWidth="1"/>
    <col min="16" max="16" width="6.75390625" style="390" customWidth="1"/>
    <col min="17" max="17" width="6.75390625" style="392" customWidth="1"/>
    <col min="18" max="18" width="8.00390625" style="392" customWidth="1"/>
    <col min="19" max="19" width="9.125" style="392" customWidth="1"/>
    <col min="20" max="20" width="34.625" style="392" customWidth="1"/>
    <col min="21" max="16384" width="9.125" style="392" customWidth="1"/>
  </cols>
  <sheetData>
    <row r="1" spans="1:11" ht="23.25">
      <c r="A1" s="408" t="s">
        <v>293</v>
      </c>
      <c r="C1" s="409"/>
      <c r="K1" s="296" t="s">
        <v>202</v>
      </c>
    </row>
    <row r="2" ht="12.75">
      <c r="C2" s="409"/>
    </row>
    <row r="3" spans="1:3" ht="15.75">
      <c r="A3" s="412"/>
      <c r="B3" s="273" t="s">
        <v>203</v>
      </c>
      <c r="C3" s="457"/>
    </row>
    <row r="5" spans="1:18" ht="12.75">
      <c r="A5" s="406" t="s">
        <v>0</v>
      </c>
      <c r="B5" s="406" t="s">
        <v>1</v>
      </c>
      <c r="C5" s="406" t="s">
        <v>2</v>
      </c>
      <c r="D5" s="406" t="s">
        <v>210</v>
      </c>
      <c r="E5" s="406" t="s">
        <v>3</v>
      </c>
      <c r="F5" s="406" t="s">
        <v>4</v>
      </c>
      <c r="G5" s="406" t="s">
        <v>3</v>
      </c>
      <c r="H5" s="406" t="s">
        <v>5</v>
      </c>
      <c r="I5" s="406" t="s">
        <v>3</v>
      </c>
      <c r="J5" s="406" t="s">
        <v>6</v>
      </c>
      <c r="K5" s="406" t="s">
        <v>3</v>
      </c>
      <c r="L5" s="406" t="s">
        <v>7</v>
      </c>
      <c r="M5" s="406" t="s">
        <v>3</v>
      </c>
      <c r="N5" s="458" t="s">
        <v>25</v>
      </c>
      <c r="O5" s="459"/>
      <c r="P5" s="460"/>
      <c r="Q5" s="406" t="s">
        <v>3</v>
      </c>
      <c r="R5" s="406" t="s">
        <v>8</v>
      </c>
    </row>
    <row r="6" spans="1:18" ht="12.75">
      <c r="A6" s="406"/>
      <c r="B6" s="461" t="s">
        <v>294</v>
      </c>
      <c r="C6" s="462" t="s">
        <v>21</v>
      </c>
      <c r="D6" s="399"/>
      <c r="E6" s="397">
        <f>IF(D6&lt;1.5,,IF(D6&lt;1.5,,SUM(56.0211*(POWER((D6-1.5),1.05)))))</f>
        <v>0</v>
      </c>
      <c r="F6" s="396">
        <v>47.5</v>
      </c>
      <c r="G6" s="397">
        <f>IF(F6&lt;8,,IF(F6&lt;8,,SUM(7.86*(POWER((F6-8),1.1)))))</f>
        <v>448.41419403110734</v>
      </c>
      <c r="H6" s="396">
        <v>9.02</v>
      </c>
      <c r="I6" s="397">
        <f>IF(H6&lt;0.1,,IF(H6&gt;13,,SUM(46.0849*(POWER((13-H6),1.81)))))</f>
        <v>561.4964436318193</v>
      </c>
      <c r="J6" s="398"/>
      <c r="K6" s="397">
        <f>IF(J6&lt;75,,IF(J6&lt;75,,SUM(1.84523*(POWER((J6-75),1.348)))))</f>
        <v>0</v>
      </c>
      <c r="L6" s="114">
        <v>387</v>
      </c>
      <c r="M6" s="397">
        <f>IF(L6&lt;210,,IF(L6&lt;210,,SUM(0.188807*(POWER((L6-210),1.41)))))</f>
        <v>279.03610254205324</v>
      </c>
      <c r="N6" s="400">
        <v>2</v>
      </c>
      <c r="O6" s="401" t="s">
        <v>9</v>
      </c>
      <c r="P6" s="463">
        <v>38.5</v>
      </c>
      <c r="Q6" s="397">
        <f>IF((N6*60+P6)&lt;0.1,,IF((N6*60+P6)&gt;254,,SUM(0.11193*(POWER((254-(N6*60+P6)),1.88)))))</f>
        <v>590.6807835897754</v>
      </c>
      <c r="R6" s="402">
        <f>SUM(E6,G6,I6,K6,M6,Q6)</f>
        <v>1879.6275237947552</v>
      </c>
    </row>
    <row r="7" spans="1:18" ht="12.75">
      <c r="A7" s="406"/>
      <c r="B7" s="461" t="s">
        <v>295</v>
      </c>
      <c r="C7" s="462" t="s">
        <v>21</v>
      </c>
      <c r="D7" s="396">
        <v>7.89</v>
      </c>
      <c r="E7" s="397">
        <f>IF(D7&lt;1.5,,IF(D7&lt;1.5,,SUM(56.0211*(POWER((D7-1.5),1.05)))))</f>
        <v>392.7602548979251</v>
      </c>
      <c r="F7" s="415"/>
      <c r="G7" s="397">
        <f>IF(F7&lt;8,,IF(F7&lt;8,,SUM(7.86*(POWER((F7-8),1.1)))))</f>
        <v>0</v>
      </c>
      <c r="H7" s="396">
        <v>9.96</v>
      </c>
      <c r="I7" s="397">
        <f>IF(H7&lt;0.1,,IF(H7&gt;13,,SUM(46.0849*(POWER((13-H7),1.81)))))</f>
        <v>344.79410798971446</v>
      </c>
      <c r="J7" s="414">
        <v>120</v>
      </c>
      <c r="K7" s="397">
        <f>IF(J7&lt;75,,IF(J7&lt;75,,SUM(1.84523*(POWER((J7-75),1.348)))))</f>
        <v>312.306465579754</v>
      </c>
      <c r="L7" s="399"/>
      <c r="M7" s="397">
        <f>IF(L7&lt;210,,IF(L7&lt;210,,SUM(0.188807*(POWER((L7-210),1.41)))))</f>
        <v>0</v>
      </c>
      <c r="N7" s="400">
        <v>3</v>
      </c>
      <c r="O7" s="401" t="s">
        <v>9</v>
      </c>
      <c r="P7" s="463">
        <v>35.3</v>
      </c>
      <c r="Q7" s="397">
        <f>IF((N7*60+P7)&lt;0.1,,IF((N7*60+P7)&gt;254,,SUM(0.11193*(POWER((254-(N7*60+P7)),1.88)))))</f>
        <v>108.10433709587086</v>
      </c>
      <c r="R7" s="402">
        <f>SUM(E7,G7,I7,K7,M7,Q7)</f>
        <v>1157.9651655632647</v>
      </c>
    </row>
    <row r="8" spans="1:18" ht="12.75">
      <c r="A8" s="406"/>
      <c r="B8" s="461" t="s">
        <v>296</v>
      </c>
      <c r="C8" s="462" t="s">
        <v>21</v>
      </c>
      <c r="D8" s="396">
        <v>7.06</v>
      </c>
      <c r="E8" s="397">
        <f>IF(D8&lt;1.5,,IF(D8&lt;1.5,,SUM(56.0211*(POWER((D8-1.5),1.05)))))</f>
        <v>339.37524722491486</v>
      </c>
      <c r="F8" s="404"/>
      <c r="G8" s="397">
        <f>IF(F8&lt;8,,IF(F8&lt;8,,SUM(7.86*(POWER((F8-8),1.1)))))</f>
        <v>0</v>
      </c>
      <c r="H8" s="396">
        <v>10.05</v>
      </c>
      <c r="I8" s="397">
        <f>IF(H8&lt;0.1,,IF(H8&gt;13,,SUM(46.0849*(POWER((13-H8),1.81)))))</f>
        <v>326.5400826728995</v>
      </c>
      <c r="J8" s="398">
        <v>120</v>
      </c>
      <c r="K8" s="397">
        <f>IF(J8&lt;75,,IF(J8&lt;75,,SUM(1.84523*(POWER((J8-75),1.348)))))</f>
        <v>312.306465579754</v>
      </c>
      <c r="L8" s="464"/>
      <c r="M8" s="397">
        <f>IF(L8&lt;210,,IF(L8&lt;210,,SUM(0.188807*(POWER((L8-210),1.41)))))</f>
        <v>0</v>
      </c>
      <c r="N8" s="400">
        <v>3</v>
      </c>
      <c r="O8" s="401" t="s">
        <v>9</v>
      </c>
      <c r="P8" s="463">
        <v>29.1</v>
      </c>
      <c r="Q8" s="397">
        <f>IF((N8*60+P8)&lt;0.1,,IF((N8*60+P8)&gt;254,,SUM(0.11193*(POWER((254-(N8*60+P8)),1.88)))))</f>
        <v>142.9452158691047</v>
      </c>
      <c r="R8" s="402">
        <f>SUM(E8,G8,I8,K8,M8,Q8)</f>
        <v>1121.167011346673</v>
      </c>
    </row>
    <row r="9" spans="1:18" ht="12.75">
      <c r="A9" s="406"/>
      <c r="B9" s="461" t="s">
        <v>297</v>
      </c>
      <c r="C9" s="462" t="s">
        <v>21</v>
      </c>
      <c r="D9" s="396"/>
      <c r="E9" s="397">
        <f>IF(D9&lt;1.5,,IF(D9&lt;1.5,,SUM(56.0211*(POWER((D9-1.5),1.05)))))</f>
        <v>0</v>
      </c>
      <c r="F9" s="465">
        <v>22</v>
      </c>
      <c r="G9" s="397">
        <f>IF(F9&lt;8,,IF(F9&lt;8,,SUM(7.86*(POWER((F9-8),1.1)))))</f>
        <v>143.27268019309415</v>
      </c>
      <c r="H9" s="396">
        <v>11.2</v>
      </c>
      <c r="I9" s="397">
        <f>IF(H9&lt;0.1,,IF(H9&gt;13,,SUM(46.0849*(POWER((13-H9),1.81)))))</f>
        <v>133.5370825277965</v>
      </c>
      <c r="J9" s="414"/>
      <c r="K9" s="397">
        <f>IF(J9&lt;75,,IF(J9&lt;75,,SUM(1.84523*(POWER((J9-75),1.348)))))</f>
        <v>0</v>
      </c>
      <c r="L9" s="399">
        <v>296</v>
      </c>
      <c r="M9" s="397">
        <f>IF(L9&lt;210,,IF(L9&lt;210,,SUM(0.188807*(POWER((L9-210),1.41)))))</f>
        <v>100.84651807573186</v>
      </c>
      <c r="N9" s="400">
        <v>3</v>
      </c>
      <c r="O9" s="401" t="s">
        <v>9</v>
      </c>
      <c r="P9" s="463">
        <v>34.1</v>
      </c>
      <c r="Q9" s="397">
        <f>IF((N9*60+P9)&lt;0.1,,IF((N9*60+P9)&gt;254,,SUM(0.11193*(POWER((254-(N9*60+P9)),1.88)))))</f>
        <v>114.49210696826168</v>
      </c>
      <c r="R9" s="402">
        <f>SUM(E9,G9,I9,K9,M9,Q9)</f>
        <v>492.1483877648842</v>
      </c>
    </row>
    <row r="10" spans="1:18" ht="12.75">
      <c r="A10" s="406"/>
      <c r="B10" s="461"/>
      <c r="C10" s="462"/>
      <c r="D10" s="399"/>
      <c r="E10" s="397">
        <f>IF(D10&lt;1.5,,IF(D10&lt;1.5,,SUM(56.0211*(POWER((D10-1.5),1.05)))))</f>
        <v>0</v>
      </c>
      <c r="F10" s="396"/>
      <c r="G10" s="397">
        <f>IF(F10&lt;8,,IF(F10&lt;8,,SUM(7.86*(POWER((F10-8),1.1)))))</f>
        <v>0</v>
      </c>
      <c r="H10" s="396"/>
      <c r="I10" s="397">
        <f>IF(H10&lt;0.1,,IF(H10&gt;13,,SUM(46.0849*(POWER((13-H10),1.81)))))</f>
        <v>0</v>
      </c>
      <c r="J10" s="398"/>
      <c r="K10" s="397">
        <f>IF(J10&lt;75,,IF(J10&lt;75,,SUM(1.84523*(POWER((J10-75),1.348)))))</f>
        <v>0</v>
      </c>
      <c r="L10" s="114"/>
      <c r="M10" s="397">
        <f>IF(L10&lt;210,,IF(L10&lt;210,,SUM(0.188807*(POWER((L10-210),1.41)))))</f>
        <v>0</v>
      </c>
      <c r="N10" s="400"/>
      <c r="O10" s="401" t="s">
        <v>9</v>
      </c>
      <c r="P10" s="463"/>
      <c r="Q10" s="397">
        <f>IF((N10*60+P10)&lt;0.1,,IF((N10*60+P10)&gt;254,,SUM(0.11193*(POWER((254-(N10*60+P10)),1.88)))))</f>
        <v>0</v>
      </c>
      <c r="R10" s="402">
        <f>SUM(E10,G10,I10,K10,M10,Q10)</f>
        <v>0</v>
      </c>
    </row>
    <row r="11" spans="1:18" ht="12.75">
      <c r="A11" s="406"/>
      <c r="B11" s="461"/>
      <c r="C11" s="462"/>
      <c r="D11" s="396"/>
      <c r="E11" s="397"/>
      <c r="F11" s="396"/>
      <c r="G11" s="397"/>
      <c r="H11" s="396"/>
      <c r="I11" s="397"/>
      <c r="J11" s="398"/>
      <c r="K11" s="397"/>
      <c r="L11" s="399"/>
      <c r="M11" s="397"/>
      <c r="N11" s="400"/>
      <c r="O11" s="401"/>
      <c r="P11" s="466"/>
      <c r="Q11" s="397"/>
      <c r="R11" s="421">
        <f>SUM(R6:R9)</f>
        <v>4650.908088469578</v>
      </c>
    </row>
    <row r="12" spans="1:18" ht="12.75">
      <c r="A12" s="407"/>
      <c r="B12" s="404"/>
      <c r="C12" s="428"/>
      <c r="D12" s="405"/>
      <c r="E12" s="398"/>
      <c r="F12" s="405"/>
      <c r="G12" s="398"/>
      <c r="H12" s="405"/>
      <c r="I12" s="398"/>
      <c r="J12" s="398"/>
      <c r="K12" s="398"/>
      <c r="L12" s="404"/>
      <c r="M12" s="398"/>
      <c r="N12" s="400"/>
      <c r="O12" s="401"/>
      <c r="P12" s="467"/>
      <c r="Q12" s="398"/>
      <c r="R12" s="421"/>
    </row>
    <row r="13" spans="1:18" ht="12.75">
      <c r="A13" s="406"/>
      <c r="B13" s="461" t="s">
        <v>298</v>
      </c>
      <c r="C13" s="462" t="s">
        <v>222</v>
      </c>
      <c r="D13" s="396">
        <v>5.36</v>
      </c>
      <c r="E13" s="397">
        <f>IF(D13&lt;1.5,,IF(D13&lt;1.5,,SUM(56.0211*(POWER((D13-1.5),1.05)))))</f>
        <v>231.3493598047912</v>
      </c>
      <c r="F13" s="399"/>
      <c r="G13" s="397">
        <f>IF(F13&lt;8,,IF(F13&lt;8,,SUM(7.86*(POWER((F13-8),1.1)))))</f>
        <v>0</v>
      </c>
      <c r="H13" s="396">
        <v>9.52</v>
      </c>
      <c r="I13" s="397">
        <f>IF(H13&lt;0.1,,IF(H13&gt;13,,SUM(46.0849*(POWER((13-H13),1.81)))))</f>
        <v>440.36934678025904</v>
      </c>
      <c r="J13" s="414">
        <v>125</v>
      </c>
      <c r="K13" s="397">
        <f>IF(J13&lt;75,,IF(J13&lt;75,,SUM(1.84523*(POWER((J13-75),1.348)))))</f>
        <v>359.96648946090556</v>
      </c>
      <c r="L13" s="399"/>
      <c r="M13" s="397">
        <f>IF(L13&lt;210,,IF(L13&lt;210,,SUM(0.188807*(POWER((L13-210),1.41)))))</f>
        <v>0</v>
      </c>
      <c r="N13" s="400">
        <v>3</v>
      </c>
      <c r="O13" s="401" t="s">
        <v>9</v>
      </c>
      <c r="P13" s="463">
        <v>32</v>
      </c>
      <c r="Q13" s="397">
        <f>IF((N13*60+P13)&lt;0.1,,IF((N13*60+P13)&gt;254,,SUM(0.11193*(POWER((254-(N13*60+P13)),1.88)))))</f>
        <v>126.08260398010216</v>
      </c>
      <c r="R13" s="402">
        <f>SUM(E13,G13,I13,K13,M13,Q13)</f>
        <v>1157.767800026058</v>
      </c>
    </row>
    <row r="14" spans="1:18" ht="12.75">
      <c r="A14" s="406"/>
      <c r="B14" s="461" t="s">
        <v>299</v>
      </c>
      <c r="C14" s="462" t="s">
        <v>222</v>
      </c>
      <c r="D14" s="399"/>
      <c r="E14" s="397">
        <f>IF(D14&lt;1.5,,IF(D14&lt;1.5,,SUM(56.0211*(POWER((D14-1.5),1.05)))))</f>
        <v>0</v>
      </c>
      <c r="F14" s="396">
        <v>29</v>
      </c>
      <c r="G14" s="397">
        <f>IF(F14&lt;8,,IF(F14&lt;8,,SUM(7.86*(POWER((F14-8),1.1)))))</f>
        <v>223.80190053088643</v>
      </c>
      <c r="H14" s="396">
        <v>9.53</v>
      </c>
      <c r="I14" s="397">
        <f>IF(H14&lt;0.1,,IF(H14&gt;13,,SUM(46.0849*(POWER((13-H14),1.81)))))</f>
        <v>438.081586073754</v>
      </c>
      <c r="J14" s="398"/>
      <c r="K14" s="397">
        <f>IF(J14&lt;75,,IF(J14&lt;75,,SUM(1.84523*(POWER((J14-75),1.348)))))</f>
        <v>0</v>
      </c>
      <c r="L14" s="114">
        <v>320</v>
      </c>
      <c r="M14" s="397">
        <f>IF(L14&lt;210,,IF(L14&lt;210,,SUM(0.188807*(POWER((L14-210),1.41)))))</f>
        <v>142.68613616949048</v>
      </c>
      <c r="N14" s="400">
        <v>3</v>
      </c>
      <c r="O14" s="401" t="s">
        <v>9</v>
      </c>
      <c r="P14" s="463">
        <v>20.7</v>
      </c>
      <c r="Q14" s="397">
        <f>IF((N14*60+P14)&lt;0.1,,IF((N14*60+P14)&gt;254,,SUM(0.11193*(POWER((254-(N14*60+P14)),1.88)))))</f>
        <v>197.3302457432308</v>
      </c>
      <c r="R14" s="402">
        <f>SUM(E14,G14,I14,K14,M14,Q14)</f>
        <v>1001.8998685173617</v>
      </c>
    </row>
    <row r="15" spans="1:18" ht="12.75">
      <c r="A15" s="406"/>
      <c r="B15" s="461" t="s">
        <v>300</v>
      </c>
      <c r="C15" s="462" t="s">
        <v>222</v>
      </c>
      <c r="D15" s="396"/>
      <c r="E15" s="397">
        <f>IF(D15&lt;1.5,,IF(D15&lt;1.5,,SUM(56.0211*(POWER((D15-1.5),1.05)))))</f>
        <v>0</v>
      </c>
      <c r="F15" s="399">
        <v>18</v>
      </c>
      <c r="G15" s="397">
        <f>IF(F15&lt;8,,IF(F15&lt;8,,SUM(7.86*(POWER((F15-8),1.1)))))</f>
        <v>98.95153736702161</v>
      </c>
      <c r="H15" s="396">
        <v>10.22</v>
      </c>
      <c r="I15" s="397">
        <f>IF(H15&lt;0.1,,IF(H15&gt;13,,SUM(46.0849*(POWER((13-H15),1.81)))))</f>
        <v>293.2781648325506</v>
      </c>
      <c r="J15" s="398">
        <v>125</v>
      </c>
      <c r="K15" s="397">
        <f>IF(J15&lt;75,,IF(J15&lt;75,,SUM(1.84523*(POWER((J15-75),1.348)))))</f>
        <v>359.96648946090556</v>
      </c>
      <c r="L15" s="114"/>
      <c r="M15" s="397">
        <f>IF(L15&lt;210,,IF(L15&lt;210,,SUM(0.188807*(POWER((L15-210),1.41)))))</f>
        <v>0</v>
      </c>
      <c r="N15" s="400">
        <v>3</v>
      </c>
      <c r="O15" s="401" t="s">
        <v>9</v>
      </c>
      <c r="P15" s="463">
        <v>25.9</v>
      </c>
      <c r="Q15" s="397">
        <f>IF((N15*60+P15)&lt;0.1,,IF((N15*60+P15)&gt;254,,SUM(0.11193*(POWER((254-(N15*60+P15)),1.88)))))</f>
        <v>162.6968885002971</v>
      </c>
      <c r="R15" s="402">
        <f>SUM(E15,G15,I15,K15,M15,Q15)</f>
        <v>914.8930801607748</v>
      </c>
    </row>
    <row r="16" spans="1:18" ht="12.75">
      <c r="A16" s="406"/>
      <c r="B16" s="461" t="s">
        <v>301</v>
      </c>
      <c r="C16" s="462" t="s">
        <v>222</v>
      </c>
      <c r="D16" s="396">
        <v>5.2</v>
      </c>
      <c r="E16" s="397">
        <f>IF(D16&lt;1.5,,IF(D16&lt;1.5,,SUM(56.0211*(POWER((D16-1.5),1.05)))))</f>
        <v>221.29084258727497</v>
      </c>
      <c r="F16" s="399"/>
      <c r="G16" s="397">
        <f>IF(F16&lt;8,,IF(F16&lt;8,,SUM(7.86*(POWER((F16-8),1.1)))))</f>
        <v>0</v>
      </c>
      <c r="H16" s="396">
        <v>10.71</v>
      </c>
      <c r="I16" s="397">
        <f>IF(H16&lt;0.1,,IF(H16&gt;13,,SUM(46.0849*(POWER((13-H16),1.81)))))</f>
        <v>206.47186111612015</v>
      </c>
      <c r="J16" s="414"/>
      <c r="K16" s="397">
        <f>IF(J16&lt;75,,IF(J16&lt;75,,SUM(1.84523*(POWER((J16-75),1.348)))))</f>
        <v>0</v>
      </c>
      <c r="L16" s="399">
        <v>297</v>
      </c>
      <c r="M16" s="397">
        <f>IF(L16&lt;210,,IF(L16&lt;210,,SUM(0.188807*(POWER((L16-210),1.41)))))</f>
        <v>102.50386422419653</v>
      </c>
      <c r="N16" s="400">
        <v>3</v>
      </c>
      <c r="O16" s="401" t="s">
        <v>9</v>
      </c>
      <c r="P16" s="463">
        <v>13.7</v>
      </c>
      <c r="Q16" s="397">
        <f>IF((N16*60+P16)&lt;0.1,,IF((N16*60+P16)&gt;254,,SUM(0.11193*(POWER((254-(N16*60+P16)),1.88)))))</f>
        <v>248.85309736384272</v>
      </c>
      <c r="R16" s="402">
        <f>SUM(E16,G16,I16,K16,M16,Q16)</f>
        <v>779.1196652914343</v>
      </c>
    </row>
    <row r="17" spans="1:18" ht="12.75">
      <c r="A17" s="406"/>
      <c r="B17" s="461" t="s">
        <v>302</v>
      </c>
      <c r="C17" s="462" t="s">
        <v>222</v>
      </c>
      <c r="D17" s="396"/>
      <c r="E17" s="397">
        <f>IF(D17&lt;1.5,,IF(D17&lt;1.5,,SUM(56.0211*(POWER((D17-1.5),1.05)))))</f>
        <v>0</v>
      </c>
      <c r="F17" s="399">
        <v>26</v>
      </c>
      <c r="G17" s="397">
        <f>IF(F17&lt;8,,IF(F17&lt;8,,SUM(7.86*(POWER((F17-8),1.1)))))</f>
        <v>188.8957999722035</v>
      </c>
      <c r="H17" s="396">
        <v>10.44</v>
      </c>
      <c r="I17" s="397">
        <f>IF(H17&lt;0.1,,IF(H17&gt;13,,SUM(46.0849*(POWER((13-H17),1.81)))))</f>
        <v>252.62305724179788</v>
      </c>
      <c r="J17" s="398"/>
      <c r="K17" s="397">
        <f>IF(J17&lt;75,,IF(J17&lt;75,,SUM(1.84523*(POWER((J17-75),1.348)))))</f>
        <v>0</v>
      </c>
      <c r="L17" s="114">
        <v>282</v>
      </c>
      <c r="M17" s="397">
        <f>IF(L17&lt;210,,IF(L17&lt;210,,SUM(0.188807*(POWER((L17-210),1.41)))))</f>
        <v>78.49769632079006</v>
      </c>
      <c r="N17" s="400">
        <v>4</v>
      </c>
      <c r="O17" s="401" t="s">
        <v>9</v>
      </c>
      <c r="P17" s="463">
        <v>2.4</v>
      </c>
      <c r="Q17" s="397">
        <f>IF((N17*60+P17)&lt;0.1,,IF((N17*60+P17)&gt;254,,SUM(0.11193*(POWER((254-(N17*60+P17)),1.88)))))</f>
        <v>11.223479651372253</v>
      </c>
      <c r="R17" s="402">
        <f>SUM(E17,G17,I17,K17,M17,Q17)</f>
        <v>531.2400331861637</v>
      </c>
    </row>
    <row r="18" spans="1:18" ht="12.75">
      <c r="A18" s="406"/>
      <c r="B18" s="461"/>
      <c r="C18" s="462"/>
      <c r="D18" s="396"/>
      <c r="E18" s="397"/>
      <c r="F18" s="396"/>
      <c r="G18" s="397"/>
      <c r="H18" s="396"/>
      <c r="I18" s="397"/>
      <c r="J18" s="398"/>
      <c r="K18" s="397"/>
      <c r="L18" s="399"/>
      <c r="M18" s="397"/>
      <c r="N18" s="400"/>
      <c r="O18" s="401"/>
      <c r="P18" s="466"/>
      <c r="Q18" s="397"/>
      <c r="R18" s="421">
        <f>SUM(R13:R16)</f>
        <v>3853.6804139956284</v>
      </c>
    </row>
    <row r="19" spans="1:19" s="403" customFormat="1" ht="12.75">
      <c r="A19" s="407"/>
      <c r="B19" s="404"/>
      <c r="C19" s="428"/>
      <c r="D19" s="405"/>
      <c r="E19" s="398"/>
      <c r="F19" s="405"/>
      <c r="G19" s="398"/>
      <c r="H19" s="405"/>
      <c r="I19" s="398"/>
      <c r="J19" s="398"/>
      <c r="K19" s="398"/>
      <c r="L19" s="404"/>
      <c r="M19" s="398"/>
      <c r="N19" s="400"/>
      <c r="O19" s="401"/>
      <c r="P19" s="467"/>
      <c r="Q19" s="398"/>
      <c r="R19" s="421"/>
      <c r="S19" s="392"/>
    </row>
    <row r="20" spans="1:18" ht="12.75">
      <c r="A20" s="406"/>
      <c r="B20" s="468" t="s">
        <v>303</v>
      </c>
      <c r="C20" s="469" t="s">
        <v>58</v>
      </c>
      <c r="D20" s="396"/>
      <c r="E20" s="397">
        <f>IF(D20&lt;1.5,,IF(D20&lt;1.5,,SUM(56.0211*(POWER((D20-1.5),1.05)))))</f>
        <v>0</v>
      </c>
      <c r="F20" s="413">
        <v>28.5</v>
      </c>
      <c r="G20" s="397">
        <f>IF(F20&lt;8,,IF(F20&lt;8,,SUM(7.86*(POWER((F20-8),1.1)))))</f>
        <v>217.94745054816713</v>
      </c>
      <c r="H20" s="396">
        <v>9.56</v>
      </c>
      <c r="I20" s="397">
        <f>IF(H20&lt;0.1,,IF(H20&gt;13,,SUM(46.0849*(POWER((13-H20),1.81)))))</f>
        <v>431.2503201608389</v>
      </c>
      <c r="J20" s="414">
        <v>135</v>
      </c>
      <c r="K20" s="397">
        <f>IF(J20&lt;75,,IF(J20&lt;75,,SUM(1.84523*(POWER((J20-75),1.348)))))</f>
        <v>460.25486980754636</v>
      </c>
      <c r="L20" s="399"/>
      <c r="M20" s="397">
        <f>IF(L20&lt;210,,IF(L20&lt;210,,SUM(0.188807*(POWER((L20-210),1.41)))))</f>
        <v>0</v>
      </c>
      <c r="N20" s="400">
        <v>3</v>
      </c>
      <c r="O20" s="401" t="s">
        <v>9</v>
      </c>
      <c r="P20" s="463">
        <v>8.3</v>
      </c>
      <c r="Q20" s="397">
        <f>IF((N20*60+P20)&lt;0.1,,IF((N20*60+P20)&gt;254,,SUM(0.11193*(POWER((254-(N20*60+P20)),1.88)))))</f>
        <v>292.3946342067981</v>
      </c>
      <c r="R20" s="402">
        <f>SUM(E20,G20,I20,K20,M20,Q20)</f>
        <v>1401.8472747233507</v>
      </c>
    </row>
    <row r="21" spans="1:18" ht="12.75">
      <c r="A21" s="406"/>
      <c r="B21" s="468" t="s">
        <v>304</v>
      </c>
      <c r="C21" s="469" t="s">
        <v>58</v>
      </c>
      <c r="D21" s="396">
        <v>7.26</v>
      </c>
      <c r="E21" s="397">
        <f>IF(D21&lt;1.5,,IF(D21&lt;1.5,,SUM(56.0211*(POWER((D21-1.5),1.05)))))</f>
        <v>352.20477511228484</v>
      </c>
      <c r="F21" s="396"/>
      <c r="G21" s="397">
        <f>IF(F21&lt;8,,IF(F21&lt;8,,SUM(7.86*(POWER((F21-8),1.1)))))</f>
        <v>0</v>
      </c>
      <c r="H21" s="396">
        <v>9.33</v>
      </c>
      <c r="I21" s="397">
        <f>IF(H21&lt;0.1,,IF(H21&gt;13,,SUM(46.0849*(POWER((13-H21),1.81)))))</f>
        <v>484.8464563071394</v>
      </c>
      <c r="J21" s="398">
        <v>130</v>
      </c>
      <c r="K21" s="397">
        <f>IF(J21&lt;75,,IF(J21&lt;75,,SUM(1.84523*(POWER((J21-75),1.348)))))</f>
        <v>409.31665113934156</v>
      </c>
      <c r="L21" s="399"/>
      <c r="M21" s="397">
        <f>IF(L21&lt;210,,IF(L21&lt;210,,SUM(0.188807*(POWER((L21-210),1.41)))))</f>
        <v>0</v>
      </c>
      <c r="N21" s="400">
        <v>3</v>
      </c>
      <c r="O21" s="401" t="s">
        <v>9</v>
      </c>
      <c r="P21" s="463">
        <v>31</v>
      </c>
      <c r="Q21" s="397">
        <f>IF((N21*60+P21)&lt;0.1,,IF((N21*60+P21)&gt;254,,SUM(0.11193*(POWER((254-(N21*60+P21)),1.88)))))</f>
        <v>131.78537000436268</v>
      </c>
      <c r="R21" s="402">
        <f>SUM(E21,G21,I21,K21,M21,Q21)</f>
        <v>1378.1532525631285</v>
      </c>
    </row>
    <row r="22" spans="1:18" ht="12.75">
      <c r="A22" s="406"/>
      <c r="B22" s="468" t="s">
        <v>305</v>
      </c>
      <c r="C22" s="469" t="s">
        <v>58</v>
      </c>
      <c r="D22" s="399"/>
      <c r="E22" s="397">
        <f>IF(D22&lt;1.5,,IF(D22&lt;1.5,,SUM(56.0211*(POWER((D22-1.5),1.05)))))</f>
        <v>0</v>
      </c>
      <c r="F22" s="396">
        <v>35</v>
      </c>
      <c r="G22" s="397">
        <f>IF(F22&lt;8,,IF(F22&lt;8,,SUM(7.86*(POWER((F22-8),1.1)))))</f>
        <v>295.06838972444245</v>
      </c>
      <c r="H22" s="396">
        <v>9.6</v>
      </c>
      <c r="I22" s="397">
        <f>IF(H22&lt;0.1,,IF(H22&gt;13,,SUM(46.0849*(POWER((13-H22),1.81)))))</f>
        <v>422.21677998073017</v>
      </c>
      <c r="J22" s="398">
        <v>125</v>
      </c>
      <c r="K22" s="397">
        <f>IF(J22&lt;75,,IF(J22&lt;75,,SUM(1.84523*(POWER((J22-75),1.348)))))</f>
        <v>359.96648946090556</v>
      </c>
      <c r="L22" s="414"/>
      <c r="M22" s="397">
        <f>IF(L22&lt;210,,IF(L22&lt;210,,SUM(0.188807*(POWER((L22-210),1.41)))))</f>
        <v>0</v>
      </c>
      <c r="N22" s="400">
        <v>3</v>
      </c>
      <c r="O22" s="401" t="s">
        <v>9</v>
      </c>
      <c r="P22" s="463">
        <v>15</v>
      </c>
      <c r="Q22" s="397">
        <f>IF((N22*60+P22)&lt;0.1,,IF((N22*60+P22)&gt;254,,SUM(0.11193*(POWER((254-(N22*60+P22)),1.88)))))</f>
        <v>238.8626717169519</v>
      </c>
      <c r="R22" s="402">
        <f>SUM(E22,G22,I22,K22,M22,Q22)</f>
        <v>1316.11433088303</v>
      </c>
    </row>
    <row r="23" spans="1:18" ht="12.75">
      <c r="A23" s="312"/>
      <c r="B23" s="468" t="s">
        <v>306</v>
      </c>
      <c r="C23" s="469" t="s">
        <v>58</v>
      </c>
      <c r="D23" s="413"/>
      <c r="E23" s="397">
        <f>IF(D23&lt;1.5,,IF(D23&lt;1.5,,SUM(56.0211*(POWER((D23-1.5),1.05)))))</f>
        <v>0</v>
      </c>
      <c r="F23" s="396">
        <v>30.5</v>
      </c>
      <c r="G23" s="397">
        <f>IF(F23&lt;8,,IF(F23&lt;8,,SUM(7.86*(POWER((F23-8),1.1)))))</f>
        <v>241.44783523008547</v>
      </c>
      <c r="H23" s="396">
        <v>9.16</v>
      </c>
      <c r="I23" s="397">
        <f>IF(H23&lt;0.1,,IF(H23&gt;13,,SUM(46.0849*(POWER((13-H23),1.81)))))</f>
        <v>526.2573391802931</v>
      </c>
      <c r="J23" s="414"/>
      <c r="K23" s="397">
        <f>IF(J23&lt;75,,IF(J23&lt;75,,SUM(1.84523*(POWER((J23-75),1.348)))))</f>
        <v>0</v>
      </c>
      <c r="L23" s="399">
        <v>354</v>
      </c>
      <c r="M23" s="397">
        <f>IF(L23&lt;210,,IF(L23&lt;210,,SUM(0.188807*(POWER((L23-210),1.41)))))</f>
        <v>208.59755108137924</v>
      </c>
      <c r="N23" s="400">
        <v>3</v>
      </c>
      <c r="O23" s="401" t="s">
        <v>9</v>
      </c>
      <c r="P23" s="463">
        <v>7.3</v>
      </c>
      <c r="Q23" s="397">
        <f>IF((N23*60+P23)&lt;0.1,,IF((N23*60+P23)&gt;254,,SUM(0.11193*(POWER((254-(N23*60+P23)),1.88)))))</f>
        <v>300.8174819018318</v>
      </c>
      <c r="R23" s="402">
        <f>SUM(E23,G23,I23,K23,M23,Q23)</f>
        <v>1277.1202073935897</v>
      </c>
    </row>
    <row r="24" spans="1:18" ht="12.75">
      <c r="A24" s="406"/>
      <c r="B24" s="468" t="s">
        <v>307</v>
      </c>
      <c r="C24" s="469" t="s">
        <v>58</v>
      </c>
      <c r="D24" s="396">
        <v>5.63</v>
      </c>
      <c r="E24" s="397">
        <f>IF(D24&lt;1.5,,IF(D24&lt;1.5,,SUM(56.0211*(POWER((D24-1.5),1.05)))))</f>
        <v>248.37002806240577</v>
      </c>
      <c r="F24" s="404"/>
      <c r="G24" s="397">
        <f>IF(F24&lt;8,,IF(F24&lt;8,,SUM(7.86*(POWER((F24-8),1.1)))))</f>
        <v>0</v>
      </c>
      <c r="H24" s="396">
        <v>9.38</v>
      </c>
      <c r="I24" s="397">
        <f>IF(H24&lt;0.1,,IF(H24&gt;13,,SUM(46.0849*(POWER((13-H24),1.81)))))</f>
        <v>472.9564603741029</v>
      </c>
      <c r="J24" s="398"/>
      <c r="K24" s="397">
        <f>IF(J24&lt;75,,IF(J24&lt;75,,SUM(1.84523*(POWER((J24-75),1.348)))))</f>
        <v>0</v>
      </c>
      <c r="L24" s="414">
        <v>346</v>
      </c>
      <c r="M24" s="397">
        <f>IF(L24&lt;210,,IF(L24&lt;210,,SUM(0.188807*(POWER((L24-210),1.41)))))</f>
        <v>192.4455851458761</v>
      </c>
      <c r="N24" s="400">
        <v>0</v>
      </c>
      <c r="O24" s="401" t="s">
        <v>9</v>
      </c>
      <c r="P24" s="463">
        <v>0</v>
      </c>
      <c r="Q24" s="397">
        <f>IF((N24*60+P24)&lt;0.1,,IF((N24*60+P24)&gt;254,,SUM(0.11193*(POWER((254-(N24*60+P24)),1.88)))))</f>
        <v>0</v>
      </c>
      <c r="R24" s="402">
        <f>SUM(E24,G24,I24,K24,M24,Q24)</f>
        <v>913.7720735823848</v>
      </c>
    </row>
    <row r="25" spans="1:18" ht="12.75">
      <c r="A25" s="406"/>
      <c r="B25" s="461"/>
      <c r="C25" s="469"/>
      <c r="D25" s="396"/>
      <c r="E25" s="397"/>
      <c r="F25" s="396"/>
      <c r="G25" s="397"/>
      <c r="H25" s="396"/>
      <c r="I25" s="397"/>
      <c r="J25" s="398"/>
      <c r="K25" s="397"/>
      <c r="L25" s="399"/>
      <c r="M25" s="397"/>
      <c r="N25" s="400"/>
      <c r="O25" s="401"/>
      <c r="P25" s="466"/>
      <c r="Q25" s="397"/>
      <c r="R25" s="421">
        <f>SUM(R20:R23)</f>
        <v>5373.235065563098</v>
      </c>
    </row>
    <row r="26" spans="1:18" s="403" customFormat="1" ht="12.75">
      <c r="A26" s="407"/>
      <c r="B26" s="404"/>
      <c r="C26" s="428"/>
      <c r="D26" s="405"/>
      <c r="E26" s="398"/>
      <c r="F26" s="405"/>
      <c r="G26" s="398"/>
      <c r="H26" s="405"/>
      <c r="I26" s="398"/>
      <c r="J26" s="398"/>
      <c r="K26" s="398"/>
      <c r="L26" s="404"/>
      <c r="M26" s="398"/>
      <c r="N26" s="400"/>
      <c r="O26" s="401"/>
      <c r="P26" s="467"/>
      <c r="Q26" s="398"/>
      <c r="R26" s="421"/>
    </row>
    <row r="27" spans="1:18" ht="12.75">
      <c r="A27" s="406"/>
      <c r="B27" s="461" t="s">
        <v>308</v>
      </c>
      <c r="C27" s="462" t="s">
        <v>233</v>
      </c>
      <c r="D27" s="396"/>
      <c r="E27" s="397">
        <f>IF(D27&lt;1.5,,IF(D27&lt;1.5,,SUM(56.0211*(POWER((D27-1.5),1.05)))))</f>
        <v>0</v>
      </c>
      <c r="F27" s="413">
        <v>22.5</v>
      </c>
      <c r="G27" s="397">
        <f>IF(F27&lt;8,,IF(F27&lt;8,,SUM(7.86*(POWER((F27-8),1.1)))))</f>
        <v>148.9111948896346</v>
      </c>
      <c r="H27" s="396">
        <v>10.6</v>
      </c>
      <c r="I27" s="397">
        <f>IF(H27&lt;0.1,,IF(H27&gt;13,,SUM(46.0849*(POWER((13-H27),1.81)))))</f>
        <v>224.77137222361307</v>
      </c>
      <c r="J27" s="398">
        <v>115</v>
      </c>
      <c r="K27" s="397">
        <f>IF(J27&lt;75,,IF(J27&lt;75,,SUM(1.84523*(POWER((J27-75),1.348)))))</f>
        <v>266.4571479827842</v>
      </c>
      <c r="L27" s="414"/>
      <c r="M27" s="397">
        <f>IF(L27&lt;210,,IF(L27&lt;210,,SUM(0.188807*(POWER((L27-210),1.41)))))</f>
        <v>0</v>
      </c>
      <c r="N27" s="400">
        <v>4</v>
      </c>
      <c r="O27" s="401" t="s">
        <v>9</v>
      </c>
      <c r="P27" s="463">
        <v>27</v>
      </c>
      <c r="Q27" s="397">
        <f>IF((N27*60+P27)&lt;0.1,,IF((N27*60+P27)&gt;254,,SUM(0.11193*(POWER((254-(N27*60+P27)),1.88)))))</f>
        <v>0</v>
      </c>
      <c r="R27" s="402">
        <f>SUM(E27,G27,I27,K27,M27,Q27)</f>
        <v>640.1397150960319</v>
      </c>
    </row>
    <row r="28" spans="1:18" ht="12.75">
      <c r="A28" s="312"/>
      <c r="B28" s="461" t="s">
        <v>309</v>
      </c>
      <c r="C28" s="462" t="s">
        <v>233</v>
      </c>
      <c r="D28" s="396">
        <v>6.14</v>
      </c>
      <c r="E28" s="397">
        <f>IF(D28&lt;1.5,,IF(D28&lt;1.5,,SUM(56.0211*(POWER((D28-1.5),1.05)))))</f>
        <v>280.6696879078597</v>
      </c>
      <c r="F28" s="413"/>
      <c r="G28" s="397">
        <f>IF(F28&lt;8,,IF(F28&lt;8,,SUM(7.86*(POWER((F28-8),1.1)))))</f>
        <v>0</v>
      </c>
      <c r="H28" s="396">
        <v>11.01</v>
      </c>
      <c r="I28" s="397">
        <f>IF(H28&lt;0.1,,IF(H28&gt;13,,SUM(46.0849*(POWER((13-H28),1.81)))))</f>
        <v>160.13369237108472</v>
      </c>
      <c r="J28" s="414"/>
      <c r="K28" s="397">
        <f>IF(J28&lt;75,,IF(J28&lt;75,,SUM(1.84523*(POWER((J28-75),1.348)))))</f>
        <v>0</v>
      </c>
      <c r="L28" s="399">
        <v>270</v>
      </c>
      <c r="M28" s="397">
        <f>IF(L28&lt;210,,IF(L28&lt;210,,SUM(0.188807*(POWER((L28-210),1.41)))))</f>
        <v>60.703167710990364</v>
      </c>
      <c r="N28" s="400">
        <v>4</v>
      </c>
      <c r="O28" s="401"/>
      <c r="P28" s="463">
        <v>18.2</v>
      </c>
      <c r="Q28" s="397">
        <f>IF((N28*60+P28)&lt;0.1,,IF((N28*60+P28)&gt;254,,SUM(0.11193*(POWER((254-(N28*60+P28)),1.88)))))</f>
        <v>0</v>
      </c>
      <c r="R28" s="402">
        <f>SUM(E28,G28,I28,K28,M28,Q28)</f>
        <v>501.50654798993486</v>
      </c>
    </row>
    <row r="29" spans="1:18" ht="12.75">
      <c r="A29" s="406"/>
      <c r="B29" s="461" t="s">
        <v>310</v>
      </c>
      <c r="C29" s="462" t="s">
        <v>233</v>
      </c>
      <c r="D29" s="413">
        <v>5.07</v>
      </c>
      <c r="E29" s="397">
        <f>IF(D29&lt;1.5,,IF(D29&lt;1.5,,SUM(56.0211*(POWER((D29-1.5),1.05)))))</f>
        <v>213.13425686487645</v>
      </c>
      <c r="F29" s="396"/>
      <c r="G29" s="397">
        <f>IF(F29&lt;8,,IF(F29&lt;8,,SUM(7.86*(POWER((F29-8),1.1)))))</f>
        <v>0</v>
      </c>
      <c r="H29" s="396">
        <v>11.63</v>
      </c>
      <c r="I29" s="397">
        <f>IF(H29&lt;0.1,,IF(H29&gt;13,,SUM(46.0849*(POWER((13-H29),1.81)))))</f>
        <v>81.47471988345684</v>
      </c>
      <c r="J29" s="398"/>
      <c r="K29" s="397">
        <f>IF(J29&lt;75,,IF(J29&lt;75,,SUM(1.84523*(POWER((J29-75),1.348)))))</f>
        <v>0</v>
      </c>
      <c r="L29" s="414">
        <v>269</v>
      </c>
      <c r="M29" s="397">
        <f>IF(L29&lt;210,,IF(L29&lt;210,,SUM(0.188807*(POWER((L29-210),1.41)))))</f>
        <v>59.28153331080483</v>
      </c>
      <c r="N29" s="400">
        <v>4</v>
      </c>
      <c r="O29" s="401" t="s">
        <v>9</v>
      </c>
      <c r="P29" s="463">
        <v>4.5</v>
      </c>
      <c r="Q29" s="397">
        <f>IF((N29*60+P29)&lt;0.1,,IF((N29*60+P29)&gt;254,,SUM(0.11193*(POWER((254-(N29*60+P29)),1.88)))))</f>
        <v>7.710221979677596</v>
      </c>
      <c r="R29" s="402">
        <f>SUM(E29,G29,I29,K29,M29,Q29)</f>
        <v>361.60073203881575</v>
      </c>
    </row>
    <row r="30" spans="1:18" ht="12.75">
      <c r="A30" s="406"/>
      <c r="B30" s="461" t="s">
        <v>311</v>
      </c>
      <c r="C30" s="462" t="s">
        <v>233</v>
      </c>
      <c r="D30" s="396"/>
      <c r="E30" s="397">
        <f>IF(D30&lt;1.5,,IF(D30&lt;1.5,,SUM(56.0211*(POWER((D30-1.5),1.05)))))</f>
        <v>0</v>
      </c>
      <c r="F30" s="396">
        <v>27</v>
      </c>
      <c r="G30" s="397">
        <f>IF(F30&lt;8,,IF(F30&lt;8,,SUM(7.86*(POWER((F30-8),1.1)))))</f>
        <v>200.47097707468077</v>
      </c>
      <c r="H30" s="396">
        <v>11.39</v>
      </c>
      <c r="I30" s="397">
        <f>IF(H30&lt;0.1,,IF(H30&gt;13,,SUM(46.0849*(POWER((13-H30),1.81)))))</f>
        <v>109.1222934458569</v>
      </c>
      <c r="J30" s="398"/>
      <c r="K30" s="397">
        <f>IF(J30&lt;75,,IF(J30&lt;75,,SUM(1.84523*(POWER((J30-75),1.348)))))</f>
        <v>0</v>
      </c>
      <c r="L30" s="414">
        <v>258</v>
      </c>
      <c r="M30" s="397">
        <f>IF(L30&lt;210,,IF(L30&lt;210,,SUM(0.188807*(POWER((L30-210),1.41)))))</f>
        <v>44.31678395851813</v>
      </c>
      <c r="N30" s="400">
        <v>4</v>
      </c>
      <c r="O30" s="401" t="s">
        <v>9</v>
      </c>
      <c r="P30" s="463">
        <v>57.1</v>
      </c>
      <c r="Q30" s="397">
        <f>IF((N30*60+P30)&lt;0.1,,IF((N30*60+P30)&gt;254,,SUM(0.11193*(POWER((254-(N30*60+P30)),1.88)))))</f>
        <v>0</v>
      </c>
      <c r="R30" s="402">
        <f>SUM(E30,G30,I30,K30,M30,Q30)</f>
        <v>353.9100544790558</v>
      </c>
    </row>
    <row r="31" spans="1:18" ht="12.75">
      <c r="A31" s="406"/>
      <c r="B31" s="470" t="s">
        <v>312</v>
      </c>
      <c r="C31" s="462" t="s">
        <v>233</v>
      </c>
      <c r="D31" s="396"/>
      <c r="E31" s="397">
        <f>IF(D31&lt;1.5,,IF(D31&lt;1.5,,SUM(56.0211*(POWER((D31-1.5),1.05)))))</f>
        <v>0</v>
      </c>
      <c r="F31" s="399">
        <v>20.5</v>
      </c>
      <c r="G31" s="397">
        <f>IF(F31&lt;8,,IF(F31&lt;8,,SUM(7.86*(POWER((F31-8),1.1)))))</f>
        <v>126.48049609081832</v>
      </c>
      <c r="H31" s="396">
        <v>12.16</v>
      </c>
      <c r="I31" s="397">
        <f>IF(H31&lt;0.1,,IF(H31&gt;13,,SUM(46.0849*(POWER((13-H31),1.81)))))</f>
        <v>33.612758656335544</v>
      </c>
      <c r="J31" s="414">
        <v>0</v>
      </c>
      <c r="K31" s="397">
        <f>IF(J31&lt;75,,IF(J31&lt;75,,SUM(1.84523*(POWER((J31-75),1.348)))))</f>
        <v>0</v>
      </c>
      <c r="L31" s="399"/>
      <c r="M31" s="397">
        <f>IF(L31&lt;210,,IF(L31&lt;210,,SUM(0.188807*(POWER((L31-210),1.41)))))</f>
        <v>0</v>
      </c>
      <c r="N31" s="400">
        <v>4</v>
      </c>
      <c r="O31" s="401" t="s">
        <v>9</v>
      </c>
      <c r="P31" s="463">
        <v>17.5</v>
      </c>
      <c r="Q31" s="397">
        <f>IF((N31*60+P31)&lt;0.1,,IF((N31*60+P31)&gt;254,,SUM(0.11193*(POWER((254-(N31*60+P31)),1.88)))))</f>
        <v>0</v>
      </c>
      <c r="R31" s="402">
        <f>SUM(E31,G31,I31,K31,M31,Q31)</f>
        <v>160.09325474715388</v>
      </c>
    </row>
    <row r="32" spans="1:18" ht="12.75">
      <c r="A32" s="406"/>
      <c r="B32" s="461"/>
      <c r="C32" s="462"/>
      <c r="D32" s="396"/>
      <c r="E32" s="397"/>
      <c r="F32" s="396"/>
      <c r="G32" s="397"/>
      <c r="H32" s="396"/>
      <c r="I32" s="397"/>
      <c r="J32" s="398"/>
      <c r="K32" s="397"/>
      <c r="L32" s="399"/>
      <c r="M32" s="397"/>
      <c r="N32" s="400"/>
      <c r="O32" s="401"/>
      <c r="P32" s="466"/>
      <c r="Q32" s="397"/>
      <c r="R32" s="421">
        <f>SUM(R27:R30)</f>
        <v>1857.1570496038382</v>
      </c>
    </row>
    <row r="33" spans="1:18" s="403" customFormat="1" ht="12.75">
      <c r="A33" s="407"/>
      <c r="B33" s="404"/>
      <c r="C33" s="471"/>
      <c r="D33" s="405"/>
      <c r="E33" s="398"/>
      <c r="F33" s="405"/>
      <c r="G33" s="398"/>
      <c r="H33" s="405"/>
      <c r="I33" s="398"/>
      <c r="J33" s="398"/>
      <c r="K33" s="398"/>
      <c r="L33" s="404"/>
      <c r="M33" s="398"/>
      <c r="N33" s="400"/>
      <c r="O33" s="401"/>
      <c r="P33" s="467"/>
      <c r="Q33" s="398"/>
      <c r="R33" s="421"/>
    </row>
    <row r="34" spans="1:18" ht="12.75">
      <c r="A34" s="406"/>
      <c r="B34" s="461" t="s">
        <v>313</v>
      </c>
      <c r="C34" s="462" t="s">
        <v>23</v>
      </c>
      <c r="D34" s="413">
        <v>5.88</v>
      </c>
      <c r="E34" s="397">
        <f>IF(D34&lt;1.5,,IF(D34&lt;1.5,,SUM(56.0211*(POWER((D34-1.5),1.05)))))</f>
        <v>264.1797033512764</v>
      </c>
      <c r="F34" s="396"/>
      <c r="G34" s="397">
        <f>IF(F34&lt;8,,IF(F34&lt;8,,SUM(7.86*(POWER((F34-8),1.1)))))</f>
        <v>0</v>
      </c>
      <c r="H34" s="396">
        <v>9.23</v>
      </c>
      <c r="I34" s="397">
        <f>IF(H34&lt;0.1,,IF(H34&gt;13,,SUM(46.0849*(POWER((13-H34),1.81)))))</f>
        <v>509.021930040978</v>
      </c>
      <c r="J34" s="398"/>
      <c r="K34" s="397">
        <f>IF(J34&lt;75,,IF(J34&lt;75,,SUM(1.84523*(POWER((J34-75),1.348)))))</f>
        <v>0</v>
      </c>
      <c r="L34" s="399">
        <v>374</v>
      </c>
      <c r="M34" s="397">
        <f>IF(L34&lt;210,,IF(L34&lt;210,,SUM(0.188807*(POWER((L34-210),1.41)))))</f>
        <v>250.58087270346564</v>
      </c>
      <c r="N34" s="400">
        <v>2</v>
      </c>
      <c r="O34" s="401" t="s">
        <v>9</v>
      </c>
      <c r="P34" s="463">
        <v>38.7</v>
      </c>
      <c r="Q34" s="397">
        <f>IF((N34*60+P34)&lt;0.1,,IF((N34*60+P34)&gt;254,,SUM(0.11193*(POWER((254-(N34*60+P34)),1.88)))))</f>
        <v>588.3573144421994</v>
      </c>
      <c r="R34" s="402">
        <f>SUM(E34,G34,I34,K34,M34,Q34)</f>
        <v>1612.1398205379194</v>
      </c>
    </row>
    <row r="35" spans="1:18" ht="12.75">
      <c r="A35" s="406"/>
      <c r="B35" s="461" t="s">
        <v>314</v>
      </c>
      <c r="C35" s="462" t="s">
        <v>23</v>
      </c>
      <c r="D35" s="399">
        <v>6.56</v>
      </c>
      <c r="E35" s="397">
        <f>IF(D35&lt;1.5,,IF(D35&lt;1.5,,SUM(56.0211*(POWER((D35-1.5),1.05)))))</f>
        <v>307.4041136061759</v>
      </c>
      <c r="F35" s="396"/>
      <c r="G35" s="397">
        <f>IF(F35&lt;8,,IF(F35&lt;8,,SUM(7.86*(POWER((F35-8),1.1)))))</f>
        <v>0</v>
      </c>
      <c r="H35" s="396">
        <v>9.76</v>
      </c>
      <c r="I35" s="397">
        <f>IF(H35&lt;0.1,,IF(H35&gt;13,,SUM(46.0849*(POWER((13-H35),1.81)))))</f>
        <v>386.9413280713534</v>
      </c>
      <c r="J35" s="398">
        <v>130</v>
      </c>
      <c r="K35" s="397">
        <f>IF(J35&lt;75,,IF(J35&lt;75,,SUM(1.84523*(POWER((J35-75),1.348)))))</f>
        <v>409.31665113934156</v>
      </c>
      <c r="L35" s="414"/>
      <c r="M35" s="397">
        <f>IF(L35&lt;210,,IF(L35&lt;210,,SUM(0.188807*(POWER((L35-210),1.41)))))</f>
        <v>0</v>
      </c>
      <c r="N35" s="400">
        <v>3</v>
      </c>
      <c r="O35" s="401" t="s">
        <v>9</v>
      </c>
      <c r="P35" s="463">
        <v>14.2</v>
      </c>
      <c r="Q35" s="397">
        <f>IF((N35*60+P35)&lt;0.1,,IF((N35*60+P35)&gt;254,,SUM(0.11193*(POWER((254-(N35*60+P35)),1.88)))))</f>
        <v>244.9879533944844</v>
      </c>
      <c r="R35" s="402">
        <f>SUM(E35,G35,I35,K35,M35,Q35)</f>
        <v>1348.6500462113554</v>
      </c>
    </row>
    <row r="36" spans="1:18" ht="12.75">
      <c r="A36" s="406"/>
      <c r="B36" s="461" t="s">
        <v>315</v>
      </c>
      <c r="C36" s="462" t="s">
        <v>23</v>
      </c>
      <c r="D36" s="396"/>
      <c r="E36" s="397">
        <f>IF(D36&lt;1.5,,IF(D36&lt;1.5,,SUM(56.0211*(POWER((D36-1.5),1.05)))))</f>
        <v>0</v>
      </c>
      <c r="F36" s="413">
        <v>26.5</v>
      </c>
      <c r="G36" s="397">
        <f>IF(F36&lt;8,,IF(F36&lt;8,,SUM(7.86*(POWER((F36-8),1.1)))))</f>
        <v>194.675566557787</v>
      </c>
      <c r="H36" s="396">
        <v>9.88</v>
      </c>
      <c r="I36" s="397">
        <f>IF(H36&lt;0.1,,IF(H36&gt;13,,SUM(46.0849*(POWER((13-H36),1.81)))))</f>
        <v>361.3919418378202</v>
      </c>
      <c r="J36" s="398"/>
      <c r="K36" s="397">
        <f>IF(J36&lt;75,,IF(J36&lt;75,,SUM(1.84523*(POWER((J36-75),1.348)))))</f>
        <v>0</v>
      </c>
      <c r="L36" s="414">
        <v>302</v>
      </c>
      <c r="M36" s="397">
        <f>IF(L36&lt;210,,IF(L36&lt;210,,SUM(0.188807*(POWER((L36-210),1.41)))))</f>
        <v>110.90699242062513</v>
      </c>
      <c r="N36" s="400">
        <v>3</v>
      </c>
      <c r="O36" s="401" t="s">
        <v>9</v>
      </c>
      <c r="P36" s="463">
        <v>6.4</v>
      </c>
      <c r="Q36" s="397">
        <f>IF((N36*60+P36)&lt;0.1,,IF((N36*60+P36)&gt;254,,SUM(0.11193*(POWER((254-(N36*60+P36)),1.88)))))</f>
        <v>308.4936948505996</v>
      </c>
      <c r="R36" s="402">
        <f>SUM(E36,G36,I36,K36,M36,Q36)</f>
        <v>975.4681956668319</v>
      </c>
    </row>
    <row r="37" spans="1:18" ht="12.75">
      <c r="A37" s="406"/>
      <c r="B37" s="461" t="s">
        <v>316</v>
      </c>
      <c r="C37" s="462" t="s">
        <v>23</v>
      </c>
      <c r="D37" s="396"/>
      <c r="E37" s="397">
        <f>IF(D37&lt;1.5,,IF(D37&lt;1.5,,SUM(56.0211*(POWER((D37-1.5),1.05)))))</f>
        <v>0</v>
      </c>
      <c r="F37" s="413"/>
      <c r="G37" s="397">
        <f>IF(F37&lt;8,,IF(F37&lt;8,,SUM(7.86*(POWER((F37-8),1.1)))))</f>
        <v>0</v>
      </c>
      <c r="H37" s="396">
        <v>10.36</v>
      </c>
      <c r="I37" s="397">
        <f>IF(H37&lt;0.1,,IF(H37&gt;13,,SUM(46.0849*(POWER((13-H37),1.81)))))</f>
        <v>267.09253932818797</v>
      </c>
      <c r="J37" s="414">
        <v>120</v>
      </c>
      <c r="K37" s="397">
        <f>IF(J37&lt;75,,IF(J37&lt;75,,SUM(1.84523*(POWER((J37-75),1.348)))))</f>
        <v>312.306465579754</v>
      </c>
      <c r="L37" s="399"/>
      <c r="M37" s="397">
        <f>IF(L37&lt;210,,IF(L37&lt;210,,SUM(0.188807*(POWER((L37-210),1.41)))))</f>
        <v>0</v>
      </c>
      <c r="N37" s="400">
        <v>3</v>
      </c>
      <c r="O37" s="401" t="s">
        <v>9</v>
      </c>
      <c r="P37" s="463">
        <v>5.4</v>
      </c>
      <c r="Q37" s="397">
        <f>IF((N37*60+P37)&lt;0.1,,IF((N37*60+P37)&gt;254,,SUM(0.11193*(POWER((254-(N37*60+P37)),1.88)))))</f>
        <v>317.12891470885734</v>
      </c>
      <c r="R37" s="402">
        <f>SUM(E37,G37,I37,K37,M37,Q37)</f>
        <v>896.5279196167993</v>
      </c>
    </row>
    <row r="38" spans="1:18" ht="12.75">
      <c r="A38" s="312"/>
      <c r="B38" s="461" t="s">
        <v>317</v>
      </c>
      <c r="C38" s="462" t="s">
        <v>23</v>
      </c>
      <c r="D38" s="396"/>
      <c r="E38" s="397">
        <f>IF(D38&lt;1.5,,IF(D38&lt;1.5,,SUM(56.0211*(POWER((D38-1.5),1.05)))))</f>
        <v>0</v>
      </c>
      <c r="F38" s="413">
        <v>25.5</v>
      </c>
      <c r="G38" s="397">
        <f>IF(F38&lt;8,,IF(F38&lt;8,,SUM(7.86*(POWER((F38-8),1.1)))))</f>
        <v>183.13206797252977</v>
      </c>
      <c r="H38" s="396">
        <v>11.28</v>
      </c>
      <c r="I38" s="397">
        <f>IF(H38&lt;0.1,,IF(H38&gt;13,,SUM(46.0849*(POWER((13-H38),1.81)))))</f>
        <v>122.98867942403163</v>
      </c>
      <c r="J38" s="414">
        <v>125</v>
      </c>
      <c r="K38" s="397">
        <f>IF(J38&lt;75,,IF(J38&lt;75,,SUM(1.84523*(POWER((J38-75),1.348)))))</f>
        <v>359.96648946090556</v>
      </c>
      <c r="L38" s="399"/>
      <c r="M38" s="397">
        <f>IF(L38&lt;210,,IF(L38&lt;210,,SUM(0.188807*(POWER((L38-210),1.41)))))</f>
        <v>0</v>
      </c>
      <c r="N38" s="400">
        <v>4</v>
      </c>
      <c r="O38" s="401" t="s">
        <v>9</v>
      </c>
      <c r="P38" s="463">
        <v>30.6</v>
      </c>
      <c r="Q38" s="397">
        <f>IF((N38*60+P38)&lt;0.1,,IF((N38*60+P38)&gt;254,,SUM(0.11193*(POWER((254-(N38*60+P38)),1.88)))))</f>
        <v>0</v>
      </c>
      <c r="R38" s="402">
        <f>SUM(E38,G38,I38,K38,M38,Q38)</f>
        <v>666.0872368574669</v>
      </c>
    </row>
    <row r="39" spans="1:18" ht="12.75">
      <c r="A39" s="312"/>
      <c r="B39" s="461"/>
      <c r="C39" s="462"/>
      <c r="D39" s="396"/>
      <c r="E39" s="397"/>
      <c r="F39" s="396"/>
      <c r="G39" s="397"/>
      <c r="H39" s="396"/>
      <c r="I39" s="397"/>
      <c r="J39" s="398"/>
      <c r="K39" s="397"/>
      <c r="L39" s="399"/>
      <c r="M39" s="397"/>
      <c r="N39" s="400"/>
      <c r="O39" s="401"/>
      <c r="P39" s="466"/>
      <c r="Q39" s="397"/>
      <c r="R39" s="421">
        <f>SUM(R34:R37)</f>
        <v>4832.785982032906</v>
      </c>
    </row>
    <row r="40" spans="1:18" s="403" customFormat="1" ht="12.75">
      <c r="A40" s="407"/>
      <c r="B40" s="404"/>
      <c r="C40" s="305"/>
      <c r="D40" s="405"/>
      <c r="E40" s="398"/>
      <c r="F40" s="405"/>
      <c r="G40" s="398"/>
      <c r="H40" s="405"/>
      <c r="I40" s="398"/>
      <c r="J40" s="398"/>
      <c r="K40" s="398"/>
      <c r="L40" s="404"/>
      <c r="M40" s="398"/>
      <c r="N40" s="400"/>
      <c r="O40" s="401"/>
      <c r="P40" s="467"/>
      <c r="Q40" s="398"/>
      <c r="R40" s="421"/>
    </row>
    <row r="41" spans="1:18" ht="12.75">
      <c r="A41" s="406"/>
      <c r="B41" s="461" t="s">
        <v>318</v>
      </c>
      <c r="C41" s="462" t="s">
        <v>70</v>
      </c>
      <c r="D41" s="413">
        <v>8.08</v>
      </c>
      <c r="E41" s="397">
        <f>IF(D41&lt;1.5,,IF(D41&lt;1.5,,SUM(56.0211*(POWER((D41-1.5),1.05)))))</f>
        <v>405.0315187237269</v>
      </c>
      <c r="F41" s="396"/>
      <c r="G41" s="397">
        <f>IF(F41&lt;8,,IF(F41&lt;8,,SUM(7.86*(POWER((F41-8),1.1)))))</f>
        <v>0</v>
      </c>
      <c r="H41" s="396">
        <v>8.83</v>
      </c>
      <c r="I41" s="397">
        <f>IF(H41&lt;0.1,,IF(H41&gt;13,,SUM(46.0849*(POWER((13-H41),1.81)))))</f>
        <v>610.9489305908107</v>
      </c>
      <c r="J41" s="398"/>
      <c r="K41" s="397">
        <f>IF(J41&lt;75,,IF(J41&lt;75,,SUM(1.84523*(POWER((J41-75),1.348)))))</f>
        <v>0</v>
      </c>
      <c r="L41" s="414">
        <v>495</v>
      </c>
      <c r="M41" s="397">
        <f>IF(L41&lt;210,,IF(L41&lt;210,,SUM(0.188807*(POWER((L41-210),1.41)))))</f>
        <v>546.1970425820714</v>
      </c>
      <c r="N41" s="400">
        <v>2</v>
      </c>
      <c r="O41" s="401" t="s">
        <v>9</v>
      </c>
      <c r="P41" s="463">
        <v>46.9</v>
      </c>
      <c r="Q41" s="397">
        <f>IF((N41*60+P41)&lt;0.1,,IF((N41*60+P41)&gt;254,,SUM(0.11193*(POWER((254-(N41*60+P41)),1.88)))))</f>
        <v>496.7989109925759</v>
      </c>
      <c r="R41" s="402">
        <f>SUM(E41,G41,I41,K41,M41,Q41)</f>
        <v>2058.976402889185</v>
      </c>
    </row>
    <row r="42" spans="1:18" ht="12.75">
      <c r="A42" s="406"/>
      <c r="B42" s="461" t="s">
        <v>319</v>
      </c>
      <c r="C42" s="462" t="s">
        <v>70</v>
      </c>
      <c r="D42" s="396"/>
      <c r="E42" s="397">
        <f>IF(D42&lt;1.5,,IF(D42&lt;1.5,,SUM(56.0211*(POWER((D42-1.5),1.05)))))</f>
        <v>0</v>
      </c>
      <c r="F42" s="414">
        <v>23.5</v>
      </c>
      <c r="G42" s="397">
        <f>IF(F42&lt;8,,IF(F42&lt;8,,SUM(7.86*(POWER((F42-8),1.1)))))</f>
        <v>160.24607984547828</v>
      </c>
      <c r="H42" s="396">
        <v>9.37</v>
      </c>
      <c r="I42" s="397">
        <f>IF(H42&lt;0.1,,IF(H42&gt;13,,SUM(46.0849*(POWER((13-H42),1.81)))))</f>
        <v>475.32388789533815</v>
      </c>
      <c r="J42" s="414">
        <v>125</v>
      </c>
      <c r="K42" s="397">
        <f>IF(J42&lt;75,,IF(J42&lt;75,,SUM(1.84523*(POWER((J42-75),1.348)))))</f>
        <v>359.96648946090556</v>
      </c>
      <c r="L42" s="399"/>
      <c r="M42" s="397">
        <f>IF(L42&lt;210,,IF(L42&lt;210,,SUM(0.188807*(POWER((L42-210),1.41)))))</f>
        <v>0</v>
      </c>
      <c r="N42" s="400">
        <v>2</v>
      </c>
      <c r="O42" s="401" t="s">
        <v>9</v>
      </c>
      <c r="P42" s="463">
        <v>54.7</v>
      </c>
      <c r="Q42" s="397">
        <f>IF((N42*60+P42)&lt;0.1,,IF((N42*60+P42)&gt;254,,SUM(0.11193*(POWER((254-(N42*60+P42)),1.88)))))</f>
        <v>416.4665218913787</v>
      </c>
      <c r="R42" s="402">
        <f>SUM(E42,G42,I42,K42,M42,Q42)</f>
        <v>1412.0029790931007</v>
      </c>
    </row>
    <row r="43" spans="1:18" ht="12.75">
      <c r="A43" s="406"/>
      <c r="B43" s="461" t="s">
        <v>320</v>
      </c>
      <c r="C43" s="462" t="s">
        <v>70</v>
      </c>
      <c r="D43" s="396"/>
      <c r="E43" s="397">
        <f>IF(D43&lt;1.5,,IF(D43&lt;1.5,,SUM(56.0211*(POWER((D43-1.5),1.05)))))</f>
        <v>0</v>
      </c>
      <c r="F43" s="396">
        <v>39.5</v>
      </c>
      <c r="G43" s="397">
        <f>IF(F43&lt;8,,IF(F43&lt;8,,SUM(7.86*(POWER((F43-8),1.1)))))</f>
        <v>349.5941488198041</v>
      </c>
      <c r="H43" s="396">
        <v>9.51</v>
      </c>
      <c r="I43" s="397">
        <f>IF(H43&lt;0.1,,IF(H43&gt;13,,SUM(46.0849*(POWER((13-H43),1.81)))))</f>
        <v>442.66243865336224</v>
      </c>
      <c r="J43" s="398"/>
      <c r="K43" s="397">
        <f>IF(J43&lt;75,,IF(J43&lt;75,,SUM(1.84523*(POWER((J43-75),1.348)))))</f>
        <v>0</v>
      </c>
      <c r="L43" s="414">
        <v>398</v>
      </c>
      <c r="M43" s="397">
        <f>IF(L43&lt;210,,IF(L43&lt;210,,SUM(0.188807*(POWER((L43-210),1.41)))))</f>
        <v>303.7950261486444</v>
      </c>
      <c r="N43" s="400">
        <v>3</v>
      </c>
      <c r="O43" s="401" t="s">
        <v>9</v>
      </c>
      <c r="P43" s="463">
        <v>19.5</v>
      </c>
      <c r="Q43" s="397">
        <f>IF((N43*60+P43)&lt;0.1,,IF((N43*60+P43)&gt;254,,SUM(0.11193*(POWER((254-(N43*60+P43)),1.88)))))</f>
        <v>205.76520065134386</v>
      </c>
      <c r="R43" s="402">
        <f>SUM(E43,G43,I43,K43,M43,Q43)</f>
        <v>1301.8168142731545</v>
      </c>
    </row>
    <row r="44" spans="1:18" ht="12.75">
      <c r="A44" s="406"/>
      <c r="B44" s="461" t="s">
        <v>321</v>
      </c>
      <c r="C44" s="462" t="s">
        <v>70</v>
      </c>
      <c r="D44" s="396">
        <v>6.17</v>
      </c>
      <c r="E44" s="397">
        <f>IF(D44&lt;1.5,,IF(D44&lt;1.5,,SUM(56.0211*(POWER((D44-1.5),1.05)))))</f>
        <v>282.57540370715856</v>
      </c>
      <c r="F44" s="414"/>
      <c r="G44" s="397">
        <f>IF(F44&lt;8,,IF(F44&lt;8,,SUM(7.86*(POWER((F44-8),1.1)))))</f>
        <v>0</v>
      </c>
      <c r="H44" s="413">
        <v>9.8</v>
      </c>
      <c r="I44" s="397">
        <f>IF(H44&lt;0.1,,IF(H44&gt;13,,SUM(46.0849*(POWER((13-H44),1.81)))))</f>
        <v>378.3381276191168</v>
      </c>
      <c r="J44" s="414">
        <v>120</v>
      </c>
      <c r="K44" s="397">
        <f>IF(J44&lt;75,,IF(J44&lt;75,,SUM(1.84523*(POWER((J44-75),1.348)))))</f>
        <v>312.306465579754</v>
      </c>
      <c r="L44" s="399"/>
      <c r="M44" s="397">
        <f>IF(L44&lt;210,,IF(L44&lt;210,,SUM(0.188807*(POWER((L44-210),1.41)))))</f>
        <v>0</v>
      </c>
      <c r="N44" s="400">
        <v>3</v>
      </c>
      <c r="O44" s="401" t="s">
        <v>9</v>
      </c>
      <c r="P44" s="463">
        <v>23.8</v>
      </c>
      <c r="Q44" s="397">
        <f>IF((N44*60+P44)&lt;0.1,,IF((N44*60+P44)&gt;254,,SUM(0.11193*(POWER((254-(N44*60+P44)),1.88)))))</f>
        <v>176.30697416165924</v>
      </c>
      <c r="R44" s="402">
        <f>SUM(E44,G44,I44,K44,M44,Q44)</f>
        <v>1149.5269710676885</v>
      </c>
    </row>
    <row r="45" spans="1:18" ht="12.75">
      <c r="A45" s="406"/>
      <c r="B45" s="461" t="s">
        <v>322</v>
      </c>
      <c r="C45" s="462" t="s">
        <v>70</v>
      </c>
      <c r="D45" s="413"/>
      <c r="E45" s="397">
        <f>IF(D45&lt;1.5,,IF(D45&lt;1.5,,SUM(56.0211*(POWER((D45-1.5),1.05)))))</f>
        <v>0</v>
      </c>
      <c r="F45" s="396">
        <v>25</v>
      </c>
      <c r="G45" s="397">
        <f>IF(F45&lt;8,,IF(F45&lt;8,,SUM(7.86*(POWER((F45-8),1.1)))))</f>
        <v>177.384782398604</v>
      </c>
      <c r="H45" s="396">
        <v>9.99</v>
      </c>
      <c r="I45" s="397">
        <f>IF(H45&lt;0.1,,IF(H45&gt;13,,SUM(46.0849*(POWER((13-H45),1.81)))))</f>
        <v>338.6600798762415</v>
      </c>
      <c r="J45" s="398"/>
      <c r="K45" s="397">
        <f>IF(J45&lt;75,,IF(J45&lt;75,,SUM(1.84523*(POWER((J45-75),1.348)))))</f>
        <v>0</v>
      </c>
      <c r="L45" s="414">
        <v>355</v>
      </c>
      <c r="M45" s="397">
        <f>IF(L45&lt;210,,IF(L45&lt;210,,SUM(0.188807*(POWER((L45-210),1.41)))))</f>
        <v>210.64297255961495</v>
      </c>
      <c r="N45" s="400">
        <v>3</v>
      </c>
      <c r="O45" s="401" t="s">
        <v>9</v>
      </c>
      <c r="P45" s="463">
        <v>21.5</v>
      </c>
      <c r="Q45" s="397">
        <f>IF((N45*60+P45)&lt;0.1,,IF((N45*60+P45)&gt;254,,SUM(0.11193*(POWER((254-(N45*60+P45)),1.88)))))</f>
        <v>191.7988479209218</v>
      </c>
      <c r="R45" s="402">
        <f>SUM(E45,G45,I45,K45,M45,Q45)</f>
        <v>918.4866827553822</v>
      </c>
    </row>
    <row r="46" spans="1:18" ht="12.75">
      <c r="A46" s="406"/>
      <c r="B46" s="461"/>
      <c r="C46" s="462"/>
      <c r="D46" s="396"/>
      <c r="E46" s="397"/>
      <c r="F46" s="396"/>
      <c r="G46" s="397"/>
      <c r="H46" s="396"/>
      <c r="I46" s="397"/>
      <c r="J46" s="398"/>
      <c r="K46" s="397"/>
      <c r="L46" s="399"/>
      <c r="M46" s="397"/>
      <c r="N46" s="400"/>
      <c r="O46" s="401"/>
      <c r="P46" s="466"/>
      <c r="Q46" s="397"/>
      <c r="R46" s="421">
        <f>SUM(R41:R44)</f>
        <v>5922.3231673231285</v>
      </c>
    </row>
    <row r="47" spans="1:16" s="403" customFormat="1" ht="12.75">
      <c r="A47" s="472"/>
      <c r="P47" s="473"/>
    </row>
    <row r="48" spans="1:18" s="403" customFormat="1" ht="12.75">
      <c r="A48" s="406"/>
      <c r="B48" s="461" t="s">
        <v>323</v>
      </c>
      <c r="C48" s="474" t="s">
        <v>76</v>
      </c>
      <c r="D48" s="396">
        <v>6.51</v>
      </c>
      <c r="E48" s="397">
        <f>IF(D48&lt;1.5,,IF(D48&lt;1.5,,SUM(56.0211*(POWER((D48-1.5),1.05)))))</f>
        <v>304.215434437866</v>
      </c>
      <c r="F48" s="414"/>
      <c r="G48" s="397">
        <f>IF(F48&lt;8,,IF(F48&lt;8,,SUM(7.86*(POWER((F48-8),1.1)))))</f>
        <v>0</v>
      </c>
      <c r="H48" s="396">
        <v>9.11</v>
      </c>
      <c r="I48" s="397">
        <f>IF(H48&lt;0.1,,IF(H48&gt;13,,SUM(46.0849*(POWER((13-H48),1.81)))))</f>
        <v>538.7253696849668</v>
      </c>
      <c r="J48" s="398"/>
      <c r="K48" s="397">
        <f>IF(J48&lt;75,,IF(J48&lt;75,,SUM(1.84523*(POWER((J48-75),1.348)))))</f>
        <v>0</v>
      </c>
      <c r="L48" s="414">
        <v>373</v>
      </c>
      <c r="M48" s="397">
        <f>IF(L48&lt;210,,IF(L48&lt;210,,SUM(0.188807*(POWER((L48-210),1.41)))))</f>
        <v>248.42918458873058</v>
      </c>
      <c r="N48" s="400">
        <v>2</v>
      </c>
      <c r="O48" s="401" t="s">
        <v>9</v>
      </c>
      <c r="P48" s="466">
        <v>52.3</v>
      </c>
      <c r="Q48" s="397">
        <f>IF((N48*60+P48)&lt;0.1,,IF((N48*60+P48)&gt;254,,SUM(0.11193*(POWER((254-(N48*60+P48)),1.88)))))</f>
        <v>440.47774432211713</v>
      </c>
      <c r="R48" s="402">
        <f>SUM(E48,G48,I48,K48,M48,Q48)</f>
        <v>1531.8477330336805</v>
      </c>
    </row>
    <row r="49" spans="1:18" s="403" customFormat="1" ht="12.75">
      <c r="A49" s="406"/>
      <c r="B49" s="461" t="s">
        <v>324</v>
      </c>
      <c r="C49" s="474" t="s">
        <v>76</v>
      </c>
      <c r="D49" s="396"/>
      <c r="E49" s="397">
        <f>IF(D49&lt;1.5,,IF(D49&lt;1.5,,SUM(56.0211*(POWER((D49-1.5),1.05)))))</f>
        <v>0</v>
      </c>
      <c r="F49" s="414">
        <v>44</v>
      </c>
      <c r="G49" s="397">
        <f>IF(F49&lt;8,,IF(F49&lt;8,,SUM(7.86*(POWER((F49-8),1.1)))))</f>
        <v>404.9070111895432</v>
      </c>
      <c r="H49" s="396">
        <v>9.21</v>
      </c>
      <c r="I49" s="397">
        <f>IF(H49&lt;0.1,,IF(H49&gt;13,,SUM(46.0849*(POWER((13-H49),1.81)))))</f>
        <v>513.9201186036213</v>
      </c>
      <c r="J49" s="398"/>
      <c r="K49" s="397">
        <f>IF(J49&lt;75,,IF(J49&lt;75,,SUM(1.84523*(POWER((J49-75),1.348)))))</f>
        <v>0</v>
      </c>
      <c r="L49" s="414">
        <v>358</v>
      </c>
      <c r="M49" s="397">
        <f>IF(L49&lt;210,,IF(L49&lt;210,,SUM(0.188807*(POWER((L49-210),1.41)))))</f>
        <v>216.81389445371562</v>
      </c>
      <c r="N49" s="400">
        <v>3</v>
      </c>
      <c r="O49" s="401" t="s">
        <v>9</v>
      </c>
      <c r="P49" s="466">
        <v>24.1</v>
      </c>
      <c r="Q49" s="397">
        <f>IF((N49*60+P49)&lt;0.1,,IF((N49*60+P49)&gt;254,,SUM(0.11193*(POWER((254-(N49*60+P49)),1.88)))))</f>
        <v>174.33136454691083</v>
      </c>
      <c r="R49" s="402">
        <f>SUM(E49,G49,I49,K49,M49,Q49)</f>
        <v>1309.972388793791</v>
      </c>
    </row>
    <row r="50" spans="1:18" s="403" customFormat="1" ht="12.75">
      <c r="A50" s="406"/>
      <c r="B50" s="461" t="s">
        <v>325</v>
      </c>
      <c r="C50" s="474" t="s">
        <v>76</v>
      </c>
      <c r="D50" s="396">
        <v>6.94</v>
      </c>
      <c r="E50" s="397">
        <f>IF(D50&lt;1.5,,IF(D50&lt;1.5,,SUM(56.0211*(POWER((D50-1.5),1.05)))))</f>
        <v>331.6885477383367</v>
      </c>
      <c r="F50" s="414"/>
      <c r="G50" s="397">
        <f>IF(F50&lt;8,,IF(F50&lt;8,,SUM(7.86*(POWER((F50-8),1.1)))))</f>
        <v>0</v>
      </c>
      <c r="H50" s="396">
        <v>9.4</v>
      </c>
      <c r="I50" s="397">
        <f>IF(H50&lt;0.1,,IF(H50&gt;13,,SUM(46.0849*(POWER((13-H50),1.81)))))</f>
        <v>468.23748220687145</v>
      </c>
      <c r="J50" s="398">
        <v>125</v>
      </c>
      <c r="K50" s="397">
        <f>IF(J50&lt;75,,IF(J50&lt;75,,SUM(1.84523*(POWER((J50-75),1.348)))))</f>
        <v>359.96648946090556</v>
      </c>
      <c r="L50" s="414"/>
      <c r="M50" s="397">
        <f>IF(L50&lt;210,,IF(L50&lt;210,,SUM(0.188807*(POWER((L50-210),1.41)))))</f>
        <v>0</v>
      </c>
      <c r="N50" s="400">
        <v>3</v>
      </c>
      <c r="O50" s="401" t="s">
        <v>9</v>
      </c>
      <c r="P50" s="466">
        <v>36.8</v>
      </c>
      <c r="Q50" s="397">
        <f>IF((N50*60+P50)&lt;0.1,,IF((N50*60+P50)&gt;254,,SUM(0.11193*(POWER((254-(N50*60+P50)),1.88)))))</f>
        <v>100.36152012685021</v>
      </c>
      <c r="R50" s="402">
        <f>SUM(E50,G50,I50,K50,M50,Q50)</f>
        <v>1260.2540395329638</v>
      </c>
    </row>
    <row r="51" spans="1:18" ht="12.75">
      <c r="A51" s="406"/>
      <c r="B51" s="461" t="s">
        <v>326</v>
      </c>
      <c r="C51" s="474" t="s">
        <v>76</v>
      </c>
      <c r="D51" s="396"/>
      <c r="E51" s="397"/>
      <c r="F51" s="414">
        <v>42.5</v>
      </c>
      <c r="G51" s="397"/>
      <c r="H51" s="396">
        <v>9.07</v>
      </c>
      <c r="I51" s="397">
        <f>IF(H51&lt;0.1,,IF(H51&gt;13,,SUM(46.0849*(POWER((13-H51),1.81)))))</f>
        <v>548.7937612622853</v>
      </c>
      <c r="J51" s="398">
        <v>125</v>
      </c>
      <c r="K51" s="397">
        <f>IF(J51&lt;75,,IF(J51&lt;75,,SUM(1.84523*(POWER((J51-75),1.348)))))</f>
        <v>359.96648946090556</v>
      </c>
      <c r="L51" s="414"/>
      <c r="M51" s="397"/>
      <c r="N51" s="400">
        <v>3</v>
      </c>
      <c r="O51" s="401"/>
      <c r="P51" s="466">
        <v>23.4</v>
      </c>
      <c r="Q51" s="397">
        <f>IF((N51*60+P51)&lt;0.1,,IF((N51*60+P51)&gt;254,,SUM(0.11193*(POWER((254-(N51*60+P51)),1.88)))))</f>
        <v>178.9573233455045</v>
      </c>
      <c r="R51" s="402">
        <f>SUM(E51,G51,I51,K51,M51,Q51)</f>
        <v>1087.7175740686953</v>
      </c>
    </row>
    <row r="52" spans="1:18" ht="12.75">
      <c r="A52" s="406"/>
      <c r="B52" s="461" t="s">
        <v>327</v>
      </c>
      <c r="C52" s="474" t="s">
        <v>76</v>
      </c>
      <c r="D52" s="396">
        <v>6.22</v>
      </c>
      <c r="E52" s="397">
        <f>IF(D52&lt;1.5,,IF(D52&lt;1.5,,SUM(56.0211*(POWER((D52-1.5),1.05)))))</f>
        <v>285.7529553520651</v>
      </c>
      <c r="F52" s="414"/>
      <c r="G52" s="397">
        <f>IF(F52&lt;8,,IF(F52&lt;8,,SUM(7.86*(POWER((F52-8),1.1)))))</f>
        <v>0</v>
      </c>
      <c r="H52" s="396">
        <v>9.86</v>
      </c>
      <c r="I52" s="397">
        <f>IF(H52&lt;0.1,,IF(H52&gt;13,,SUM(46.0849*(POWER((13-H52),1.81)))))</f>
        <v>365.59589646111516</v>
      </c>
      <c r="J52" s="398"/>
      <c r="K52" s="397">
        <f>IF(J52&lt;75,,IF(J52&lt;75,,SUM(1.84523*(POWER((J52-75),1.348)))))</f>
        <v>0</v>
      </c>
      <c r="L52" s="414">
        <v>330</v>
      </c>
      <c r="M52" s="397">
        <f>IF(L52&lt;210,,IF(L52&lt;210,,SUM(0.188807*(POWER((L52-210),1.41)))))</f>
        <v>161.31087561662866</v>
      </c>
      <c r="N52" s="400">
        <v>3</v>
      </c>
      <c r="O52" s="401" t="s">
        <v>9</v>
      </c>
      <c r="P52" s="466">
        <v>30</v>
      </c>
      <c r="Q52" s="397">
        <f>IF((N52*60+P52)&lt;0.1,,IF((N52*60+P52)&gt;254,,SUM(0.11193*(POWER((254-(N52*60+P52)),1.88)))))</f>
        <v>137.60605221950792</v>
      </c>
      <c r="R52" s="402">
        <f>SUM(E52,G52,I52,K52,M52,Q52)</f>
        <v>950.2657796493169</v>
      </c>
    </row>
    <row r="53" spans="1:18" ht="12.75">
      <c r="A53" s="406"/>
      <c r="B53" s="461"/>
      <c r="C53" s="474"/>
      <c r="D53" s="396"/>
      <c r="E53" s="397"/>
      <c r="F53" s="414"/>
      <c r="G53" s="397"/>
      <c r="H53" s="396"/>
      <c r="I53" s="397"/>
      <c r="J53" s="398"/>
      <c r="K53" s="397"/>
      <c r="L53" s="414"/>
      <c r="M53" s="397"/>
      <c r="N53" s="400"/>
      <c r="O53" s="401"/>
      <c r="P53" s="466"/>
      <c r="Q53" s="397"/>
      <c r="R53" s="421">
        <f>SUM(R48:R51)</f>
        <v>5189.79173542913</v>
      </c>
    </row>
    <row r="54" spans="1:18" s="403" customFormat="1" ht="12.75">
      <c r="A54" s="407"/>
      <c r="B54" s="404"/>
      <c r="C54" s="433"/>
      <c r="D54" s="405"/>
      <c r="E54" s="398"/>
      <c r="F54" s="425"/>
      <c r="G54" s="398"/>
      <c r="H54" s="405"/>
      <c r="I54" s="398"/>
      <c r="J54" s="398"/>
      <c r="K54" s="398"/>
      <c r="L54" s="425"/>
      <c r="M54" s="398"/>
      <c r="N54" s="400"/>
      <c r="O54" s="401"/>
      <c r="P54" s="467"/>
      <c r="Q54" s="398"/>
      <c r="R54" s="401"/>
    </row>
    <row r="55" spans="1:18" ht="12.75">
      <c r="A55" s="406"/>
      <c r="B55" s="461" t="s">
        <v>328</v>
      </c>
      <c r="C55" s="474" t="s">
        <v>82</v>
      </c>
      <c r="D55" s="396"/>
      <c r="E55" s="397">
        <f>IF(D55&lt;1.5,,IF(D55&lt;1.5,,SUM(56.0211*(POWER((D55-1.5),1.05)))))</f>
        <v>0</v>
      </c>
      <c r="F55" s="404">
        <v>21</v>
      </c>
      <c r="G55" s="397">
        <f>IF(F55&lt;8,,IF(F55&lt;8,,SUM(7.86*(POWER((F55-8),1.1)))))</f>
        <v>132.0566371193854</v>
      </c>
      <c r="H55" s="396">
        <v>9.35</v>
      </c>
      <c r="I55" s="397">
        <f>IF(H55&lt;0.1,,IF(H55&gt;13,,SUM(46.0849*(POWER((13-H55),1.81)))))</f>
        <v>480.0746059495714</v>
      </c>
      <c r="J55" s="398">
        <v>120</v>
      </c>
      <c r="K55" s="397">
        <f>IF(J55&lt;75,,IF(J55&lt;75,,SUM(1.84523*(POWER((J55-75),1.348)))))</f>
        <v>312.306465579754</v>
      </c>
      <c r="L55" s="464"/>
      <c r="M55" s="397">
        <f>IF(L55&lt;210,,IF(L55&lt;210,,SUM(0.188807*(POWER((L55-210),1.41)))))</f>
        <v>0</v>
      </c>
      <c r="N55" s="400">
        <v>3</v>
      </c>
      <c r="O55" s="401" t="s">
        <v>9</v>
      </c>
      <c r="P55" s="463">
        <v>12</v>
      </c>
      <c r="Q55" s="397">
        <f>IF((N55*60+P55)&lt;0.1,,IF((N55*60+P55)&gt;254,,SUM(0.11193*(POWER((254-(N55*60+P55)),1.88)))))</f>
        <v>262.20615376835076</v>
      </c>
      <c r="R55" s="402">
        <f>SUM(E55,G55,I55,K55,M55,Q55)</f>
        <v>1186.6438624170614</v>
      </c>
    </row>
    <row r="56" spans="1:18" ht="12.75">
      <c r="A56" s="406"/>
      <c r="B56" s="461" t="s">
        <v>329</v>
      </c>
      <c r="C56" s="474" t="s">
        <v>82</v>
      </c>
      <c r="D56" s="396"/>
      <c r="E56" s="397">
        <f>IF(D56&lt;1.5,,IF(D56&lt;1.5,,SUM(56.0211*(POWER((D56-1.5),1.05)))))</f>
        <v>0</v>
      </c>
      <c r="F56" s="414">
        <v>38</v>
      </c>
      <c r="G56" s="397">
        <f>IF(F56&lt;8,,IF(F56&lt;8,,SUM(7.86*(POWER((F56-8),1.1)))))</f>
        <v>331.3263118848439</v>
      </c>
      <c r="H56" s="413">
        <v>9.95</v>
      </c>
      <c r="I56" s="397">
        <f>IF(H56&lt;0.1,,IF(H56&gt;13,,SUM(46.0849*(POWER((13-H56),1.81)))))</f>
        <v>346.84972832273127</v>
      </c>
      <c r="J56" s="414"/>
      <c r="K56" s="397">
        <f>IF(J56&lt;75,,IF(J56&lt;75,,SUM(1.84523*(POWER((J56-75),1.348)))))</f>
        <v>0</v>
      </c>
      <c r="L56" s="399">
        <v>329</v>
      </c>
      <c r="M56" s="397">
        <f>IF(L56&lt;210,,IF(L56&lt;210,,SUM(0.188807*(POWER((L56-210),1.41)))))</f>
        <v>159.41871613224075</v>
      </c>
      <c r="N56" s="400">
        <v>3</v>
      </c>
      <c r="O56" s="401" t="s">
        <v>9</v>
      </c>
      <c r="P56" s="463">
        <v>12.6</v>
      </c>
      <c r="Q56" s="397">
        <f>IF((N56*60+P56)&lt;0.1,,IF((N56*60+P56)&gt;254,,SUM(0.11193*(POWER((254-(N56*60+P56)),1.88)))))</f>
        <v>257.4560142347598</v>
      </c>
      <c r="R56" s="402">
        <f>SUM(E56,G56,I56,K56,M56,Q56)</f>
        <v>1095.0507705745758</v>
      </c>
    </row>
    <row r="57" spans="1:18" ht="12.75">
      <c r="A57" s="406"/>
      <c r="B57" s="461" t="s">
        <v>330</v>
      </c>
      <c r="C57" s="474" t="s">
        <v>82</v>
      </c>
      <c r="D57" s="399">
        <v>7.44</v>
      </c>
      <c r="E57" s="397">
        <f>IF(D57&lt;1.5,,IF(D57&lt;1.5,,SUM(56.0211*(POWER((D57-1.5),1.05)))))</f>
        <v>363.7704349726837</v>
      </c>
      <c r="F57" s="396"/>
      <c r="G57" s="397">
        <f>IF(F57&lt;8,,IF(F57&lt;8,,SUM(7.86*(POWER((F57-8),1.1)))))</f>
        <v>0</v>
      </c>
      <c r="H57" s="396">
        <v>9.46</v>
      </c>
      <c r="I57" s="397">
        <f>IF(H57&lt;0.1,,IF(H57&gt;13,,SUM(46.0849*(POWER((13-H57),1.81)))))</f>
        <v>454.2077641620967</v>
      </c>
      <c r="J57" s="398"/>
      <c r="K57" s="397">
        <f>IF(J57&lt;75,,IF(J57&lt;75,,SUM(1.84523*(POWER((J57-75),1.348)))))</f>
        <v>0</v>
      </c>
      <c r="L57" s="414">
        <v>330</v>
      </c>
      <c r="M57" s="397">
        <f>IF(L57&lt;210,,IF(L57&lt;210,,SUM(0.188807*(POWER((L57-210),1.41)))))</f>
        <v>161.31087561662866</v>
      </c>
      <c r="N57" s="400">
        <v>3</v>
      </c>
      <c r="O57" s="401" t="s">
        <v>9</v>
      </c>
      <c r="P57" s="463">
        <v>51.8</v>
      </c>
      <c r="Q57" s="397">
        <f>IF((N57*60+P57)&lt;0.1,,IF((N57*60+P57)&gt;254,,SUM(0.11193*(POWER((254-(N57*60+P57)),1.88)))))</f>
        <v>38.02682759632604</v>
      </c>
      <c r="R57" s="402">
        <f>SUM(E57,G57,I57,K57,M57,Q57)</f>
        <v>1017.3159023477351</v>
      </c>
    </row>
    <row r="58" spans="1:18" ht="12.75">
      <c r="A58" s="406"/>
      <c r="B58" s="461" t="s">
        <v>331</v>
      </c>
      <c r="C58" s="474" t="s">
        <v>82</v>
      </c>
      <c r="D58" s="414">
        <v>6.42</v>
      </c>
      <c r="E58" s="397">
        <f>IF(D58&lt;1.5,,IF(D58&lt;1.5,,SUM(56.0211*(POWER((D58-1.5),1.05)))))</f>
        <v>298.47983094099027</v>
      </c>
      <c r="F58" s="396"/>
      <c r="G58" s="397">
        <f>IF(F58&lt;8,,IF(F58&lt;8,,SUM(7.86*(POWER((F58-8),1.1)))))</f>
        <v>0</v>
      </c>
      <c r="H58" s="396">
        <v>10.39</v>
      </c>
      <c r="I58" s="397">
        <f>IF(H58&lt;0.1,,IF(H58&gt;13,,SUM(46.0849*(POWER((13-H58),1.81)))))</f>
        <v>261.62423275685046</v>
      </c>
      <c r="J58" s="414">
        <v>110</v>
      </c>
      <c r="K58" s="397">
        <f>IF(J58&lt;75,,IF(J58&lt;75,,SUM(1.84523*(POWER((J58-75),1.348)))))</f>
        <v>222.5636477175478</v>
      </c>
      <c r="L58" s="399"/>
      <c r="M58" s="397">
        <f>IF(L58&lt;210,,IF(L58&lt;210,,SUM(0.188807*(POWER((L58-210),1.41)))))</f>
        <v>0</v>
      </c>
      <c r="N58" s="400">
        <v>3</v>
      </c>
      <c r="O58" s="401" t="s">
        <v>9</v>
      </c>
      <c r="P58" s="463">
        <v>59.1</v>
      </c>
      <c r="Q58" s="397">
        <f>IF((N58*60+P58)&lt;0.1,,IF((N58*60+P58)&gt;254,,SUM(0.11193*(POWER((254-(N58*60+P58)),1.88)))))</f>
        <v>17.96952876938465</v>
      </c>
      <c r="R58" s="402">
        <f>SUM(E58,G58,I58,K58,M58,Q58)</f>
        <v>800.6372401847732</v>
      </c>
    </row>
    <row r="59" spans="1:18" ht="12.75">
      <c r="A59" s="406"/>
      <c r="B59" s="461" t="s">
        <v>332</v>
      </c>
      <c r="C59" s="474" t="s">
        <v>82</v>
      </c>
      <c r="D59" s="396">
        <v>5.2</v>
      </c>
      <c r="E59" s="397">
        <f>IF(D59&lt;1.5,,IF(D59&lt;1.5,,SUM(56.0211*(POWER((D59-1.5),1.05)))))</f>
        <v>221.29084258727497</v>
      </c>
      <c r="F59" s="399"/>
      <c r="G59" s="397">
        <f>IF(F59&lt;8,,IF(F59&lt;8,,SUM(7.86*(POWER((F59-8),1.1)))))</f>
        <v>0</v>
      </c>
      <c r="H59" s="396">
        <v>10.68</v>
      </c>
      <c r="I59" s="397">
        <f>IF(H59&lt;0.1,,IF(H59&gt;13,,SUM(46.0849*(POWER((13-H59),1.81)))))</f>
        <v>211.39363276621148</v>
      </c>
      <c r="J59" s="398"/>
      <c r="K59" s="397">
        <f>IF(J59&lt;75,,IF(J59&lt;75,,SUM(1.84523*(POWER((J59-75),1.348)))))</f>
        <v>0</v>
      </c>
      <c r="L59" s="399">
        <v>292</v>
      </c>
      <c r="M59" s="397">
        <f>IF(L59&lt;210,,IF(L59&lt;210,,SUM(0.188807*(POWER((L59-210),1.41)))))</f>
        <v>94.29651090007954</v>
      </c>
      <c r="N59" s="400">
        <v>4</v>
      </c>
      <c r="O59" s="401" t="s">
        <v>9</v>
      </c>
      <c r="P59" s="463">
        <v>23.3</v>
      </c>
      <c r="Q59" s="397">
        <f>IF((N59*60+P59)&lt;0.1,,IF((N59*60+P59)&gt;254,,SUM(0.11193*(POWER((254-(N59*60+P59)),1.88)))))</f>
        <v>0</v>
      </c>
      <c r="R59" s="402">
        <f>SUM(E59,G59,I59,K59,M59,Q59)</f>
        <v>526.980986253566</v>
      </c>
    </row>
    <row r="60" spans="1:18" ht="12.75">
      <c r="A60" s="406"/>
      <c r="B60" s="461"/>
      <c r="C60" s="474"/>
      <c r="D60" s="399"/>
      <c r="E60" s="397"/>
      <c r="F60" s="396"/>
      <c r="G60" s="397"/>
      <c r="H60" s="396"/>
      <c r="I60" s="397"/>
      <c r="J60" s="398"/>
      <c r="K60" s="397"/>
      <c r="L60" s="414"/>
      <c r="M60" s="397"/>
      <c r="N60" s="400"/>
      <c r="O60" s="401"/>
      <c r="P60" s="466"/>
      <c r="Q60" s="397"/>
      <c r="R60" s="421">
        <f>SUM(R55:R58)</f>
        <v>4099.647775524146</v>
      </c>
    </row>
    <row r="61" spans="1:18" s="403" customFormat="1" ht="12.75">
      <c r="A61" s="407"/>
      <c r="B61" s="404"/>
      <c r="C61" s="433"/>
      <c r="D61" s="404"/>
      <c r="E61" s="398"/>
      <c r="F61" s="405"/>
      <c r="G61" s="398"/>
      <c r="H61" s="405"/>
      <c r="I61" s="398"/>
      <c r="J61" s="398"/>
      <c r="K61" s="398"/>
      <c r="L61" s="425"/>
      <c r="M61" s="398"/>
      <c r="N61" s="400"/>
      <c r="O61" s="401"/>
      <c r="P61" s="467"/>
      <c r="Q61" s="398"/>
      <c r="R61" s="401"/>
    </row>
    <row r="62" spans="1:18" ht="12.75">
      <c r="A62" s="406"/>
      <c r="B62" s="461" t="s">
        <v>333</v>
      </c>
      <c r="C62" s="474" t="s">
        <v>88</v>
      </c>
      <c r="D62" s="414"/>
      <c r="E62" s="397">
        <f>IF(D62&lt;1.5,,IF(D62&lt;1.5,,SUM(56.0211*(POWER((D62-1.5),1.05)))))</f>
        <v>0</v>
      </c>
      <c r="F62" s="396">
        <v>32.5</v>
      </c>
      <c r="G62" s="397">
        <f>IF(F62&lt;8,,IF(F62&lt;8,,SUM(7.86*(POWER((F62-8),1.1)))))</f>
        <v>265.15830785336277</v>
      </c>
      <c r="H62" s="396">
        <v>9.74</v>
      </c>
      <c r="I62" s="397">
        <f>IF(H62&lt;0.1,,IF(H62&gt;13,,SUM(46.0849*(POWER((13-H62),1.81)))))</f>
        <v>391.2753652939483</v>
      </c>
      <c r="J62" s="414"/>
      <c r="K62" s="397">
        <f>IF(J62&lt;75,,IF(J62&lt;75,,SUM(1.84523*(POWER((J62-75),1.348)))))</f>
        <v>0</v>
      </c>
      <c r="L62" s="399">
        <v>370</v>
      </c>
      <c r="M62" s="397">
        <f>IF(L62&lt;210,,IF(L62&lt;210,,SUM(0.188807*(POWER((L62-210),1.41)))))</f>
        <v>242.00663177081523</v>
      </c>
      <c r="N62" s="400">
        <v>3</v>
      </c>
      <c r="O62" s="401" t="s">
        <v>9</v>
      </c>
      <c r="P62" s="463">
        <v>26.9</v>
      </c>
      <c r="Q62" s="397">
        <f>IF((N62*60+P62)&lt;0.1,,IF((N62*60+P62)&gt;254,,SUM(0.11193*(POWER((254-(N62*60+P62)),1.88)))))</f>
        <v>156.39606044777173</v>
      </c>
      <c r="R62" s="402">
        <f>SUM(E62,G62,I62,K62,M62,Q62)</f>
        <v>1054.836365365898</v>
      </c>
    </row>
    <row r="63" spans="1:18" ht="12.75">
      <c r="A63" s="406"/>
      <c r="B63" s="461" t="s">
        <v>334</v>
      </c>
      <c r="C63" s="474" t="s">
        <v>88</v>
      </c>
      <c r="D63" s="413">
        <v>6.27</v>
      </c>
      <c r="E63" s="397">
        <f>IF(D63&lt;1.5,,IF(D63&lt;1.5,,SUM(56.0211*(POWER((D63-1.5),1.05)))))</f>
        <v>288.9321904987102</v>
      </c>
      <c r="F63" s="396"/>
      <c r="G63" s="397">
        <f>IF(F63&lt;8,,IF(F63&lt;8,,SUM(7.86*(POWER((F63-8),1.1)))))</f>
        <v>0</v>
      </c>
      <c r="H63" s="396">
        <v>9.58</v>
      </c>
      <c r="I63" s="397">
        <f>IF(H63&lt;0.1,,IF(H63&gt;13,,SUM(46.0849*(POWER((13-H63),1.81)))))</f>
        <v>426.72285244113635</v>
      </c>
      <c r="J63" s="398"/>
      <c r="K63" s="397">
        <f>IF(J63&lt;75,,IF(J63&lt;75,,SUM(1.84523*(POWER((J63-75),1.348)))))</f>
        <v>0</v>
      </c>
      <c r="L63" s="414">
        <v>365</v>
      </c>
      <c r="M63" s="397">
        <f>IF(L63&lt;210,,IF(L63&lt;210,,SUM(0.188807*(POWER((L63-210),1.41)))))</f>
        <v>231.41195221347104</v>
      </c>
      <c r="N63" s="400">
        <v>4</v>
      </c>
      <c r="O63" s="401" t="s">
        <v>9</v>
      </c>
      <c r="P63" s="463">
        <v>5.7</v>
      </c>
      <c r="Q63" s="397">
        <f>IF((N63*60+P63)&lt;0.1,,IF((N63*60+P63)&gt;254,,SUM(0.11193*(POWER((254-(N63*60+P63)),1.88)))))</f>
        <v>5.98154421612333</v>
      </c>
      <c r="R63" s="402">
        <f>SUM(E63,G63,I63,K63,M63,Q63)</f>
        <v>953.048539369441</v>
      </c>
    </row>
    <row r="64" spans="1:18" ht="12.75">
      <c r="A64" s="406"/>
      <c r="B64" s="461" t="s">
        <v>335</v>
      </c>
      <c r="C64" s="474" t="s">
        <v>88</v>
      </c>
      <c r="D64" s="396"/>
      <c r="E64" s="397">
        <f>IF(D64&lt;1.5,,IF(D64&lt;1.5,,SUM(56.0211*(POWER((D64-1.5),1.05)))))</f>
        <v>0</v>
      </c>
      <c r="F64" s="399">
        <v>29.5</v>
      </c>
      <c r="G64" s="397">
        <f>IF(F64&lt;8,,IF(F64&lt;8,,SUM(7.86*(POWER((F64-8),1.1)))))</f>
        <v>229.6703075420634</v>
      </c>
      <c r="H64" s="396">
        <v>10.29</v>
      </c>
      <c r="I64" s="397">
        <f>IF(H64&lt;0.1,,IF(H64&gt;13,,SUM(46.0849*(POWER((13-H64),1.81)))))</f>
        <v>280.0483807661689</v>
      </c>
      <c r="J64" s="398">
        <v>125</v>
      </c>
      <c r="K64" s="397">
        <f>IF(J64&lt;75,,IF(J64&lt;75,,SUM(1.84523*(POWER((J64-75),1.348)))))</f>
        <v>359.96648946090556</v>
      </c>
      <c r="L64" s="399"/>
      <c r="M64" s="397">
        <f>IF(L64&lt;210,,IF(L64&lt;210,,SUM(0.188807*(POWER((L64-210),1.41)))))</f>
        <v>0</v>
      </c>
      <c r="N64" s="400">
        <v>0</v>
      </c>
      <c r="O64" s="401" t="s">
        <v>9</v>
      </c>
      <c r="P64" s="463">
        <v>0</v>
      </c>
      <c r="Q64" s="397">
        <f>IF((N64*60+P64)&lt;0.1,,IF((N64*60+P64)&gt;254,,SUM(0.11193*(POWER((254-(N64*60+P64)),1.88)))))</f>
        <v>0</v>
      </c>
      <c r="R64" s="402">
        <f>SUM(E64,G64,I64,K64,M64,Q64)</f>
        <v>869.6851777691379</v>
      </c>
    </row>
    <row r="65" spans="1:18" ht="12.75">
      <c r="A65" s="406"/>
      <c r="B65" s="461" t="s">
        <v>336</v>
      </c>
      <c r="C65" s="474" t="s">
        <v>88</v>
      </c>
      <c r="D65" s="396">
        <v>5.48</v>
      </c>
      <c r="E65" s="397">
        <f>IF(D65&lt;1.5,,IF(D65&lt;1.5,,SUM(56.0211*(POWER((D65-1.5),1.05)))))</f>
        <v>238.90699065382506</v>
      </c>
      <c r="F65" s="415"/>
      <c r="G65" s="397">
        <f>IF(F65&lt;8,,IF(F65&lt;8,,SUM(7.86*(POWER((F65-8),1.1)))))</f>
        <v>0</v>
      </c>
      <c r="H65" s="396">
        <v>10.06</v>
      </c>
      <c r="I65" s="397">
        <f>IF(H65&lt;0.1,,IF(H65&gt;13,,SUM(46.0849*(POWER((13-H65),1.81)))))</f>
        <v>324.5393167378984</v>
      </c>
      <c r="J65" s="414"/>
      <c r="K65" s="397">
        <f>IF(J65&lt;75,,IF(J65&lt;75,,SUM(1.84523*(POWER((J65-75),1.348)))))</f>
        <v>0</v>
      </c>
      <c r="L65" s="399">
        <v>290</v>
      </c>
      <c r="M65" s="397">
        <f>IF(L65&lt;210,,IF(L65&lt;210,,SUM(0.188807*(POWER((L65-210),1.41)))))</f>
        <v>91.0699238312319</v>
      </c>
      <c r="N65" s="400">
        <v>4</v>
      </c>
      <c r="O65" s="401" t="s">
        <v>9</v>
      </c>
      <c r="P65" s="463">
        <v>48</v>
      </c>
      <c r="Q65" s="397">
        <f>IF((N65*60+P65)&lt;0.1,,IF((N65*60+P65)&gt;254,,SUM(0.11193*(POWER((254-(N65*60+P65)),1.88)))))</f>
        <v>0</v>
      </c>
      <c r="R65" s="402">
        <f>SUM(E65,G65,I65,K65,M65,Q65)</f>
        <v>654.5162312229553</v>
      </c>
    </row>
    <row r="66" spans="1:18" ht="12.75">
      <c r="A66" s="406"/>
      <c r="B66" s="461" t="s">
        <v>337</v>
      </c>
      <c r="C66" s="474" t="s">
        <v>88</v>
      </c>
      <c r="D66" s="396"/>
      <c r="E66" s="397">
        <f>IF(D66&lt;1.5,,IF(D66&lt;1.5,,SUM(56.0211*(POWER((D66-1.5),1.05)))))</f>
        <v>0</v>
      </c>
      <c r="F66" s="415">
        <v>25</v>
      </c>
      <c r="G66" s="397">
        <f>IF(F66&lt;8,,IF(F66&lt;8,,SUM(7.86*(POWER((F66-8),1.1)))))</f>
        <v>177.384782398604</v>
      </c>
      <c r="H66" s="396">
        <v>0</v>
      </c>
      <c r="I66" s="397">
        <f>IF(H66&lt;0.1,,IF(H66&gt;13,,SUM(46.0849*(POWER((13-H66),1.81)))))</f>
        <v>0</v>
      </c>
      <c r="J66" s="414">
        <v>125</v>
      </c>
      <c r="K66" s="397">
        <f>IF(J66&lt;75,,IF(J66&lt;75,,SUM(1.84523*(POWER((J66-75),1.348)))))</f>
        <v>359.96648946090556</v>
      </c>
      <c r="L66" s="399"/>
      <c r="M66" s="397">
        <f>IF(L66&lt;210,,IF(L66&lt;210,,SUM(0.188807*(POWER((L66-210),1.41)))))</f>
        <v>0</v>
      </c>
      <c r="N66" s="400">
        <v>4</v>
      </c>
      <c r="O66" s="401" t="s">
        <v>9</v>
      </c>
      <c r="P66" s="463">
        <v>11.3</v>
      </c>
      <c r="Q66" s="397">
        <f>IF((N66*60+P66)&lt;0.1,,IF((N66*60+P66)&gt;254,,SUM(0.11193*(POWER((254-(N66*60+P66)),1.88)))))</f>
        <v>0.7242864832099892</v>
      </c>
      <c r="R66" s="402">
        <f>SUM(E66,G66,I66,K66,M66,Q66)</f>
        <v>538.0755583427195</v>
      </c>
    </row>
    <row r="67" spans="1:18" ht="12.75">
      <c r="A67" s="406"/>
      <c r="B67" s="461"/>
      <c r="C67" s="474"/>
      <c r="D67" s="414"/>
      <c r="E67" s="397"/>
      <c r="F67" s="396"/>
      <c r="G67" s="397"/>
      <c r="H67" s="396"/>
      <c r="I67" s="397"/>
      <c r="J67" s="414"/>
      <c r="K67" s="397"/>
      <c r="L67" s="399"/>
      <c r="M67" s="397"/>
      <c r="N67" s="400"/>
      <c r="O67" s="401"/>
      <c r="P67" s="466"/>
      <c r="Q67" s="397"/>
      <c r="R67" s="421">
        <f>SUM(R62:R65)</f>
        <v>3532.0863137274323</v>
      </c>
    </row>
    <row r="68" spans="1:18" s="403" customFormat="1" ht="12.75">
      <c r="A68" s="407"/>
      <c r="B68" s="404"/>
      <c r="C68" s="433"/>
      <c r="D68" s="425"/>
      <c r="E68" s="398"/>
      <c r="F68" s="405"/>
      <c r="G68" s="398"/>
      <c r="H68" s="405"/>
      <c r="I68" s="398"/>
      <c r="J68" s="425"/>
      <c r="K68" s="398"/>
      <c r="L68" s="404"/>
      <c r="M68" s="398"/>
      <c r="N68" s="400"/>
      <c r="O68" s="401"/>
      <c r="P68" s="467"/>
      <c r="Q68" s="398"/>
      <c r="R68" s="401"/>
    </row>
    <row r="69" spans="1:18" ht="12.75">
      <c r="A69" s="406"/>
      <c r="B69" s="461" t="s">
        <v>338</v>
      </c>
      <c r="C69" s="474" t="s">
        <v>94</v>
      </c>
      <c r="D69" s="396"/>
      <c r="E69" s="397">
        <f>IF(D69&lt;1.5,,IF(D69&lt;1.5,,SUM(56.0211*(POWER((D69-1.5),1.05)))))</f>
        <v>0</v>
      </c>
      <c r="F69" s="414">
        <v>40</v>
      </c>
      <c r="G69" s="397">
        <f>IF(F69&lt;8,,IF(F69&lt;8,,SUM(7.86*(POWER((F69-8),1.1)))))</f>
        <v>355.70299520808106</v>
      </c>
      <c r="H69" s="396">
        <v>9.23</v>
      </c>
      <c r="I69" s="397">
        <f>IF(H69&lt;0.1,,IF(H69&gt;13,,SUM(46.0849*(POWER((13-H69),1.81)))))</f>
        <v>509.021930040978</v>
      </c>
      <c r="J69" s="414">
        <v>144</v>
      </c>
      <c r="K69" s="397">
        <f>IF(J69&lt;75,,IF(J69&lt;75,,SUM(1.84523*(POWER((J69-75),1.348)))))</f>
        <v>555.6727262913595</v>
      </c>
      <c r="L69" s="399"/>
      <c r="M69" s="397">
        <f>IF(L69&lt;210,,IF(L69&lt;210,,SUM(0.188807*(POWER((L69-210),1.41)))))</f>
        <v>0</v>
      </c>
      <c r="N69" s="400">
        <v>2</v>
      </c>
      <c r="O69" s="401" t="s">
        <v>9</v>
      </c>
      <c r="P69" s="466">
        <v>47.7</v>
      </c>
      <c r="Q69" s="397">
        <f>IF((N69*60+P69)&lt;0.1,,IF((N69*60+P69)&gt;254,,SUM(0.11193*(POWER((254-(N69*60+P69)),1.88)))))</f>
        <v>488.25511277096336</v>
      </c>
      <c r="R69" s="402">
        <f>SUM(E69,G69,I69,K69,M69,Q69)</f>
        <v>1908.6527643113818</v>
      </c>
    </row>
    <row r="70" spans="1:18" ht="12.75">
      <c r="A70" s="406"/>
      <c r="B70" s="461" t="s">
        <v>339</v>
      </c>
      <c r="C70" s="474" t="s">
        <v>94</v>
      </c>
      <c r="D70" s="413">
        <v>8.48</v>
      </c>
      <c r="E70" s="397">
        <f>IF(D70&lt;1.5,,IF(D70&lt;1.5,,SUM(56.0211*(POWER((D70-1.5),1.05)))))</f>
        <v>430.9231500671049</v>
      </c>
      <c r="F70" s="396"/>
      <c r="G70" s="397">
        <f>IF(F70&lt;8,,IF(F70&lt;8,,SUM(7.86*(POWER((F70-8),1.1)))))</f>
        <v>0</v>
      </c>
      <c r="H70" s="396">
        <v>9.45</v>
      </c>
      <c r="I70" s="397">
        <f>IF(H70&lt;0.1,,IF(H70&gt;13,,SUM(46.0849*(POWER((13-H70),1.81)))))</f>
        <v>456.532782358434</v>
      </c>
      <c r="J70" s="398">
        <v>147</v>
      </c>
      <c r="K70" s="397">
        <f>IF(J70&lt;75,,IF(J70&lt;75,,SUM(1.84523*(POWER((J70-75),1.348)))))</f>
        <v>588.4840711112023</v>
      </c>
      <c r="L70" s="414"/>
      <c r="M70" s="397">
        <f>IF(L70&lt;210,,IF(L70&lt;210,,SUM(0.188807*(POWER((L70-210),1.41)))))</f>
        <v>0</v>
      </c>
      <c r="N70" s="400">
        <v>2</v>
      </c>
      <c r="O70" s="401" t="s">
        <v>9</v>
      </c>
      <c r="P70" s="463">
        <v>54.7</v>
      </c>
      <c r="Q70" s="397">
        <f>IF((N70*60+P70)&lt;0.1,,IF((N70*60+P70)&gt;254,,SUM(0.11193*(POWER((254-(N70*60+P70)),1.88)))))</f>
        <v>416.4665218913787</v>
      </c>
      <c r="R70" s="402">
        <f>SUM(E70,G70,I70,K70,M70,Q70)</f>
        <v>1892.40652542812</v>
      </c>
    </row>
    <row r="71" spans="1:18" ht="12.75">
      <c r="A71" s="406"/>
      <c r="B71" s="461" t="s">
        <v>340</v>
      </c>
      <c r="C71" s="474" t="s">
        <v>94</v>
      </c>
      <c r="D71" s="399"/>
      <c r="E71" s="397">
        <f>IF(D71&lt;1.5,,IF(D71&lt;1.5,,SUM(56.0211*(POWER((D71-1.5),1.05)))))</f>
        <v>0</v>
      </c>
      <c r="F71" s="396">
        <v>33.5</v>
      </c>
      <c r="G71" s="397">
        <f>IF(F71&lt;8,,IF(F71&lt;8,,SUM(7.86*(POWER((F71-8),1.1)))))</f>
        <v>277.08737892361154</v>
      </c>
      <c r="H71" s="396">
        <v>8.66</v>
      </c>
      <c r="I71" s="397">
        <f>IF(H71&lt;0.1,,IF(H71&gt;13,,SUM(46.0849*(POWER((13-H71),1.81)))))</f>
        <v>656.7726510790998</v>
      </c>
      <c r="J71" s="398"/>
      <c r="K71" s="397">
        <f>IF(J71&lt;75,,IF(J71&lt;75,,SUM(1.84523*(POWER((J71-75),1.348)))))</f>
        <v>0</v>
      </c>
      <c r="L71" s="114">
        <v>423</v>
      </c>
      <c r="M71" s="397">
        <f>IF(L71&lt;210,,IF(L71&lt;210,,SUM(0.188807*(POWER((L71-210),1.41)))))</f>
        <v>362.2708019930145</v>
      </c>
      <c r="N71" s="400">
        <v>2</v>
      </c>
      <c r="O71" s="401" t="s">
        <v>9</v>
      </c>
      <c r="P71" s="463">
        <v>56</v>
      </c>
      <c r="Q71" s="397">
        <f>IF((N71*60+P71)&lt;0.1,,IF((N71*60+P71)&gt;254,,SUM(0.11193*(POWER((254-(N71*60+P71)),1.88)))))</f>
        <v>403.72380416038413</v>
      </c>
      <c r="R71" s="402">
        <f>SUM(E71,G71,I71,K71,M71,Q71)</f>
        <v>1699.8546361561098</v>
      </c>
    </row>
    <row r="72" spans="1:18" ht="12.75">
      <c r="A72" s="406"/>
      <c r="B72" s="461" t="s">
        <v>341</v>
      </c>
      <c r="C72" s="474" t="s">
        <v>94</v>
      </c>
      <c r="D72" s="399">
        <v>6.58</v>
      </c>
      <c r="E72" s="397">
        <f>IF(D72&lt;1.5,,IF(D72&lt;1.5,,SUM(56.0211*(POWER((D72-1.5),1.05)))))</f>
        <v>308.6800273379463</v>
      </c>
      <c r="F72" s="396"/>
      <c r="G72" s="397">
        <f>IF(F72&lt;8,,IF(F72&lt;8,,SUM(7.86*(POWER((F72-8),1.1)))))</f>
        <v>0</v>
      </c>
      <c r="H72" s="396">
        <v>9.19</v>
      </c>
      <c r="I72" s="397">
        <f>IF(H72&lt;0.1,,IF(H72&gt;13,,SUM(46.0849*(POWER((13-H72),1.81)))))</f>
        <v>518.8392888826612</v>
      </c>
      <c r="J72" s="398"/>
      <c r="K72" s="397">
        <f>IF(J72&lt;75,,IF(J72&lt;75,,SUM(1.84523*(POWER((J72-75),1.348)))))</f>
        <v>0</v>
      </c>
      <c r="L72" s="114">
        <v>438</v>
      </c>
      <c r="M72" s="397">
        <f>IF(L72&lt;210,,IF(L72&lt;210,,SUM(0.188807*(POWER((L72-210),1.41)))))</f>
        <v>398.7550773319646</v>
      </c>
      <c r="N72" s="400">
        <v>3</v>
      </c>
      <c r="O72" s="401" t="s">
        <v>9</v>
      </c>
      <c r="P72" s="463">
        <v>1.6</v>
      </c>
      <c r="Q72" s="397">
        <f>IF((N72*60+P72)&lt;0.1,,IF((N72*60+P72)&gt;254,,SUM(0.11193*(POWER((254-(N72*60+P72)),1.88)))))</f>
        <v>350.9578882510516</v>
      </c>
      <c r="R72" s="402">
        <f>SUM(E72,G72,I72,K72,M72,Q72)</f>
        <v>1577.2322818036237</v>
      </c>
    </row>
    <row r="73" spans="1:18" ht="12.75">
      <c r="A73" s="406"/>
      <c r="B73" s="461" t="s">
        <v>342</v>
      </c>
      <c r="C73" s="474" t="s">
        <v>94</v>
      </c>
      <c r="D73" s="396"/>
      <c r="E73" s="397">
        <f>IF(D73&lt;1.5,,IF(D73&lt;1.5,,SUM(56.0211*(POWER((D73-1.5),1.05)))))</f>
        <v>0</v>
      </c>
      <c r="F73" s="414">
        <v>32.5</v>
      </c>
      <c r="G73" s="397">
        <f>IF(F73&lt;8,,IF(F73&lt;8,,SUM(7.86*(POWER((F73-8),1.1)))))</f>
        <v>265.15830785336277</v>
      </c>
      <c r="H73" s="396">
        <v>9.43</v>
      </c>
      <c r="I73" s="397">
        <f>IF(H73&lt;0.1,,IF(H73&gt;13,,SUM(46.0849*(POWER((13-H73),1.81)))))</f>
        <v>461.1987490094404</v>
      </c>
      <c r="J73" s="398">
        <v>138</v>
      </c>
      <c r="K73" s="397">
        <f>IF(J73&lt;75,,IF(J73&lt;75,,SUM(1.84523*(POWER((J73-75),1.348)))))</f>
        <v>491.54305854329834</v>
      </c>
      <c r="L73" s="414"/>
      <c r="M73" s="397">
        <f>IF(L73&lt;210,,IF(L73&lt;210,,SUM(0.188807*(POWER((L73-210),1.41)))))</f>
        <v>0</v>
      </c>
      <c r="N73" s="400">
        <v>3</v>
      </c>
      <c r="O73" s="401" t="s">
        <v>9</v>
      </c>
      <c r="P73" s="463">
        <v>5.2</v>
      </c>
      <c r="Q73" s="397">
        <f>IF((N73*60+P73)&lt;0.1,,IF((N73*60+P73)&gt;254,,SUM(0.11193*(POWER((254-(N73*60+P73)),1.88)))))</f>
        <v>318.8693435083519</v>
      </c>
      <c r="R73" s="402">
        <f>SUM(E73,G73,I73,K73,M73,Q73)</f>
        <v>1536.7694589144535</v>
      </c>
    </row>
    <row r="74" spans="1:18" ht="12.75">
      <c r="A74" s="406"/>
      <c r="B74" s="461"/>
      <c r="C74" s="474"/>
      <c r="D74" s="396"/>
      <c r="E74" s="397"/>
      <c r="F74" s="414"/>
      <c r="G74" s="397"/>
      <c r="H74" s="396"/>
      <c r="I74" s="397"/>
      <c r="J74" s="414"/>
      <c r="K74" s="397"/>
      <c r="L74" s="399"/>
      <c r="M74" s="397"/>
      <c r="N74" s="400"/>
      <c r="O74" s="401"/>
      <c r="P74" s="466"/>
      <c r="Q74" s="397"/>
      <c r="R74" s="421">
        <f>SUM(R69:R72)</f>
        <v>7078.146207699235</v>
      </c>
    </row>
    <row r="75" spans="1:18" s="403" customFormat="1" ht="12.75">
      <c r="A75" s="407"/>
      <c r="B75" s="404"/>
      <c r="C75" s="433"/>
      <c r="D75" s="405"/>
      <c r="E75" s="398"/>
      <c r="F75" s="425"/>
      <c r="G75" s="398"/>
      <c r="H75" s="405"/>
      <c r="I75" s="398"/>
      <c r="J75" s="425"/>
      <c r="K75" s="398"/>
      <c r="L75" s="404"/>
      <c r="M75" s="398"/>
      <c r="N75" s="400"/>
      <c r="O75" s="401"/>
      <c r="P75" s="467"/>
      <c r="Q75" s="398"/>
      <c r="R75" s="401"/>
    </row>
    <row r="76" spans="1:18" ht="12.75">
      <c r="A76" s="406"/>
      <c r="B76" s="461" t="s">
        <v>343</v>
      </c>
      <c r="C76" s="474" t="s">
        <v>100</v>
      </c>
      <c r="D76" s="396"/>
      <c r="E76" s="397">
        <f>IF(D76&lt;1.5,,IF(D76&lt;1.5,,SUM(56.0211*(POWER((D76-1.5),1.05)))))</f>
        <v>0</v>
      </c>
      <c r="F76" s="399">
        <v>35.5</v>
      </c>
      <c r="G76" s="397">
        <f>IF(F76&lt;8,,IF(F76&lt;8,,SUM(7.86*(POWER((F76-8),1.1)))))</f>
        <v>301.08457687668397</v>
      </c>
      <c r="H76" s="396">
        <v>9.38</v>
      </c>
      <c r="I76" s="397">
        <f>IF(H76&lt;0.1,,IF(H76&gt;13,,SUM(46.0849*(POWER((13-H76),1.81)))))</f>
        <v>472.9564603741029</v>
      </c>
      <c r="J76" s="414">
        <v>138</v>
      </c>
      <c r="K76" s="397">
        <f>IF(J76&lt;75,,IF(J76&lt;75,,SUM(1.84523*(POWER((J76-75),1.348)))))</f>
        <v>491.54305854329834</v>
      </c>
      <c r="L76" s="399"/>
      <c r="M76" s="397">
        <f>IF(L76&lt;210,,IF(L76&lt;210,,SUM(0.188807*(POWER((L76-210),1.41)))))</f>
        <v>0</v>
      </c>
      <c r="N76" s="400">
        <v>3</v>
      </c>
      <c r="O76" s="401" t="s">
        <v>9</v>
      </c>
      <c r="P76" s="463">
        <v>8.7</v>
      </c>
      <c r="Q76" s="397">
        <f>IF((N76*60+P76)&lt;0.1,,IF((N76*60+P76)&gt;254,,SUM(0.11193*(POWER((254-(N76*60+P76)),1.88)))))</f>
        <v>289.05686259135973</v>
      </c>
      <c r="R76" s="402">
        <f>SUM(E76,G76,I76,K76,M76,Q76)</f>
        <v>1554.640958385445</v>
      </c>
    </row>
    <row r="77" spans="1:18" ht="12.75">
      <c r="A77" s="406"/>
      <c r="B77" s="461" t="s">
        <v>344</v>
      </c>
      <c r="C77" s="474" t="s">
        <v>100</v>
      </c>
      <c r="D77" s="399">
        <v>7.08</v>
      </c>
      <c r="E77" s="397">
        <f>IF(D77&lt;1.5,,IF(D77&lt;1.5,,SUM(56.0211*(POWER((D77-1.5),1.05)))))</f>
        <v>340.6571753489155</v>
      </c>
      <c r="F77" s="396"/>
      <c r="G77" s="397">
        <f>IF(F77&lt;8,,IF(F77&lt;8,,SUM(7.86*(POWER((F77-8),1.1)))))</f>
        <v>0</v>
      </c>
      <c r="H77" s="396">
        <v>9.21</v>
      </c>
      <c r="I77" s="397">
        <f>IF(H77&lt;0.1,,IF(H77&gt;13,,SUM(46.0849*(POWER((13-H77),1.81)))))</f>
        <v>513.9201186036213</v>
      </c>
      <c r="J77" s="398"/>
      <c r="K77" s="397">
        <f>IF(J77&lt;75,,IF(J77&lt;75,,SUM(1.84523*(POWER((J77-75),1.348)))))</f>
        <v>0</v>
      </c>
      <c r="L77" s="114">
        <v>401</v>
      </c>
      <c r="M77" s="397">
        <f>IF(L77&lt;210,,IF(L77&lt;210,,SUM(0.188807*(POWER((L77-210),1.41)))))</f>
        <v>310.65270494980115</v>
      </c>
      <c r="N77" s="400">
        <v>3</v>
      </c>
      <c r="O77" s="401" t="s">
        <v>9</v>
      </c>
      <c r="P77" s="463">
        <v>4.6</v>
      </c>
      <c r="Q77" s="397">
        <f>IF((N77*60+P77)&lt;0.1,,IF((N77*60+P77)&gt;254,,SUM(0.11193*(POWER((254-(N77*60+P77)),1.88)))))</f>
        <v>324.1173714786507</v>
      </c>
      <c r="R77" s="402">
        <f>SUM(E77,G77,I77,K77,M77,Q77)</f>
        <v>1489.3473703809887</v>
      </c>
    </row>
    <row r="78" spans="1:18" ht="12.75">
      <c r="A78" s="406"/>
      <c r="B78" s="468" t="s">
        <v>345</v>
      </c>
      <c r="C78" s="468" t="s">
        <v>100</v>
      </c>
      <c r="D78" s="396">
        <v>5.42</v>
      </c>
      <c r="E78" s="397">
        <f>IF(D78&lt;1.5,,IF(D78&lt;1.5,,SUM(56.0211*(POWER((D78-1.5),1.05)))))</f>
        <v>235.1267291990352</v>
      </c>
      <c r="F78" s="413"/>
      <c r="G78" s="397">
        <f>IF(F78&lt;8,,IF(F78&lt;8,,SUM(7.86*(POWER((F78-8),1.1)))))</f>
        <v>0</v>
      </c>
      <c r="H78" s="396">
        <v>9.2</v>
      </c>
      <c r="I78" s="397">
        <f>IF(H78&lt;0.1,,IF(H78&gt;13,,SUM(46.0849*(POWER((13-H78),1.81)))))</f>
        <v>516.3770823423826</v>
      </c>
      <c r="J78" s="414">
        <v>130</v>
      </c>
      <c r="K78" s="397">
        <f>IF(J78&lt;75,,IF(J78&lt;75,,SUM(1.84523*(POWER((J78-75),1.348)))))</f>
        <v>409.31665113934156</v>
      </c>
      <c r="L78" s="399"/>
      <c r="M78" s="397">
        <f>IF(L78&lt;210,,IF(L78&lt;210,,SUM(0.188807*(POWER((L78-210),1.41)))))</f>
        <v>0</v>
      </c>
      <c r="N78" s="400">
        <v>3</v>
      </c>
      <c r="O78" s="401" t="s">
        <v>9</v>
      </c>
      <c r="P78" s="463">
        <v>16.7</v>
      </c>
      <c r="Q78" s="397">
        <f>IF((N78*60+P78)&lt;0.1,,IF((N78*60+P78)&gt;254,,SUM(0.11193*(POWER((254-(N78*60+P78)),1.88)))))</f>
        <v>226.08783393833687</v>
      </c>
      <c r="R78" s="402">
        <f>SUM(E78,G78,I78,K78,M78,Q78)</f>
        <v>1386.908296619096</v>
      </c>
    </row>
    <row r="79" spans="1:18" ht="12.75">
      <c r="A79" s="406"/>
      <c r="B79" s="461" t="s">
        <v>346</v>
      </c>
      <c r="C79" s="474" t="s">
        <v>100</v>
      </c>
      <c r="D79" s="399"/>
      <c r="E79" s="397">
        <f>IF(D79&lt;1.5,,IF(D79&lt;1.5,,SUM(56.0211*(POWER((D79-1.5),1.05)))))</f>
        <v>0</v>
      </c>
      <c r="F79" s="465">
        <v>30</v>
      </c>
      <c r="G79" s="397">
        <f>IF(F79&lt;8,,IF(F79&lt;8,,SUM(7.86*(POWER((F79-8),1.1)))))</f>
        <v>235.55237906447334</v>
      </c>
      <c r="H79" s="396">
        <v>9.42</v>
      </c>
      <c r="I79" s="397">
        <f>IF(H79&lt;0.1,,IF(H79&gt;13,,SUM(46.0849*(POWER((13-H79),1.81)))))</f>
        <v>463.53969179803136</v>
      </c>
      <c r="J79" s="414">
        <v>125</v>
      </c>
      <c r="K79" s="397">
        <f>IF(J79&lt;75,,IF(J79&lt;75,,SUM(1.84523*(POWER((J79-75),1.348)))))</f>
        <v>359.96648946090556</v>
      </c>
      <c r="L79" s="399"/>
      <c r="M79" s="397">
        <f>IF(L79&lt;210,,IF(L79&lt;210,,SUM(0.188807*(POWER((L79-210),1.41)))))</f>
        <v>0</v>
      </c>
      <c r="N79" s="400">
        <v>3</v>
      </c>
      <c r="O79" s="401" t="s">
        <v>9</v>
      </c>
      <c r="P79" s="463">
        <v>24.6</v>
      </c>
      <c r="Q79" s="397">
        <f>IF((N79*60+P79)&lt;0.1,,IF((N79*60+P79)&gt;254,,SUM(0.11193*(POWER((254-(N79*60+P79)),1.88)))))</f>
        <v>171.06185126425493</v>
      </c>
      <c r="R79" s="402">
        <f>SUM(E79,G79,I79,K79,M79,Q79)</f>
        <v>1230.1204115876653</v>
      </c>
    </row>
    <row r="80" spans="1:19" ht="12.75">
      <c r="A80" s="406"/>
      <c r="B80" s="461" t="s">
        <v>347</v>
      </c>
      <c r="C80" s="474" t="s">
        <v>100</v>
      </c>
      <c r="D80" s="396"/>
      <c r="E80" s="397">
        <f>IF(D80&lt;1.5,,IF(D80&lt;1.5,,SUM(56.0211*(POWER((D80-1.5),1.05)))))</f>
        <v>0</v>
      </c>
      <c r="F80" s="465">
        <v>29</v>
      </c>
      <c r="G80" s="397">
        <f>IF(F80&lt;8,,IF(F80&lt;8,,SUM(7.86*(POWER((F80-8),1.1)))))</f>
        <v>223.80190053088643</v>
      </c>
      <c r="H80" s="396">
        <v>10.43</v>
      </c>
      <c r="I80" s="397">
        <f>IF(H80&lt;0.1,,IF(H80&gt;13,,SUM(46.0849*(POWER((13-H80),1.81)))))</f>
        <v>254.41200620686655</v>
      </c>
      <c r="J80" s="414"/>
      <c r="K80" s="397">
        <f>IF(J80&lt;75,,IF(J80&lt;75,,SUM(1.84523*(POWER((J80-75),1.348)))))</f>
        <v>0</v>
      </c>
      <c r="L80" s="399">
        <v>311</v>
      </c>
      <c r="M80" s="397">
        <f>IF(L80&lt;210,,IF(L80&lt;210,,SUM(0.188807*(POWER((L80-210),1.41)))))</f>
        <v>126.50603051154422</v>
      </c>
      <c r="N80" s="400">
        <v>3</v>
      </c>
      <c r="O80" s="401" t="s">
        <v>9</v>
      </c>
      <c r="P80" s="463">
        <v>32.6</v>
      </c>
      <c r="Q80" s="397">
        <f>IF((N80*60+P80)&lt;0.1,,IF((N80*60+P80)&gt;254,,SUM(0.11193*(POWER((254-(N80*60+P80)),1.88)))))</f>
        <v>122.71768248694329</v>
      </c>
      <c r="R80" s="402">
        <f>SUM(E80,G80,I80,K80,M80,Q80)</f>
        <v>727.4376197362404</v>
      </c>
      <c r="S80" s="422"/>
    </row>
    <row r="81" spans="1:19" ht="12.75">
      <c r="A81" s="406"/>
      <c r="B81" s="461"/>
      <c r="C81" s="474"/>
      <c r="D81" s="399"/>
      <c r="E81" s="397"/>
      <c r="F81" s="414"/>
      <c r="G81" s="397"/>
      <c r="H81" s="396"/>
      <c r="I81" s="397"/>
      <c r="J81" s="414"/>
      <c r="K81" s="397"/>
      <c r="L81" s="399"/>
      <c r="M81" s="397"/>
      <c r="N81" s="400"/>
      <c r="O81" s="401"/>
      <c r="P81" s="466"/>
      <c r="Q81" s="397"/>
      <c r="R81" s="421">
        <f>SUM(R76:R79)</f>
        <v>5661.017036973195</v>
      </c>
      <c r="S81" s="422"/>
    </row>
    <row r="83" spans="1:18" ht="12.75">
      <c r="A83" s="406"/>
      <c r="B83" s="461" t="s">
        <v>348</v>
      </c>
      <c r="C83" s="461" t="s">
        <v>24</v>
      </c>
      <c r="D83" s="399">
        <v>7.05</v>
      </c>
      <c r="E83" s="397">
        <f>IF(D83&lt;1.5,,IF(D83&lt;1.5,,SUM(56.0211*(POWER((D83-1.5),1.05)))))</f>
        <v>338.73436956701875</v>
      </c>
      <c r="F83" s="396"/>
      <c r="G83" s="397">
        <f>IF(F83&lt;8,,IF(F83&lt;8,,SUM(7.86*(POWER((F83-8),1.1)))))</f>
        <v>0</v>
      </c>
      <c r="H83" s="396">
        <v>8.94</v>
      </c>
      <c r="I83" s="397">
        <f>IF(H83&lt;0.1,,IF(H83&gt;13,,SUM(46.0849*(POWER((13-H83),1.81)))))</f>
        <v>582.090846842165</v>
      </c>
      <c r="J83" s="398"/>
      <c r="K83" s="397">
        <f>IF(J83&lt;75,,IF(J83&lt;75,,SUM(1.84523*(POWER((J83-75),1.348)))))</f>
        <v>0</v>
      </c>
      <c r="L83" s="114">
        <v>415</v>
      </c>
      <c r="M83" s="397">
        <f>IF(L83&lt;210,,IF(L83&lt;210,,SUM(0.188807*(POWER((L83-210),1.41)))))</f>
        <v>343.2345802692455</v>
      </c>
      <c r="N83" s="400">
        <v>2</v>
      </c>
      <c r="O83" s="401" t="s">
        <v>9</v>
      </c>
      <c r="P83" s="463">
        <v>52.9</v>
      </c>
      <c r="Q83" s="397">
        <f>IF((N83*60+P83)&lt;0.1,,IF((N83*60+P83)&gt;254,,SUM(0.11193*(POWER((254-(N83*60+P83)),1.88)))))</f>
        <v>434.41589724901036</v>
      </c>
      <c r="R83" s="402">
        <f>SUM(E83,G83,I83,K83,M83,Q83)</f>
        <v>1698.4756939274396</v>
      </c>
    </row>
    <row r="84" spans="1:18" ht="12.75">
      <c r="A84" s="406"/>
      <c r="B84" s="461" t="s">
        <v>349</v>
      </c>
      <c r="C84" s="461" t="s">
        <v>24</v>
      </c>
      <c r="D84" s="399"/>
      <c r="E84" s="397">
        <f>IF(D84&lt;1.5,,IF(D84&lt;1.5,,SUM(56.0211*(POWER((D84-1.5),1.05)))))</f>
        <v>0</v>
      </c>
      <c r="F84" s="396">
        <v>23</v>
      </c>
      <c r="G84" s="397">
        <f>IF(F84&lt;8,,IF(F84&lt;8,,SUM(7.86*(POWER((F84-8),1.1)))))</f>
        <v>154.56918997638655</v>
      </c>
      <c r="H84" s="396">
        <v>8.84</v>
      </c>
      <c r="I84" s="397">
        <f>IF(H84&lt;0.1,,IF(H84&gt;13,,SUM(46.0849*(POWER((13-H84),1.81)))))</f>
        <v>608.2996658290363</v>
      </c>
      <c r="J84" s="398"/>
      <c r="K84" s="397">
        <f>IF(J84&lt;75,,IF(J84&lt;75,,SUM(1.84523*(POWER((J84-75),1.348)))))</f>
        <v>0</v>
      </c>
      <c r="L84" s="114">
        <v>404</v>
      </c>
      <c r="M84" s="397">
        <f>IF(L84&lt;210,,IF(L84&lt;210,,SUM(0.188807*(POWER((L84-210),1.41)))))</f>
        <v>317.5546897220922</v>
      </c>
      <c r="N84" s="400">
        <v>2</v>
      </c>
      <c r="O84" s="401" t="s">
        <v>9</v>
      </c>
      <c r="P84" s="463">
        <v>39.4</v>
      </c>
      <c r="Q84" s="397">
        <f>IF((N84*60+P84)&lt;0.1,,IF((N84*60+P84)&gt;254,,SUM(0.11193*(POWER((254-(N84*60+P84)),1.88)))))</f>
        <v>580.2589398374206</v>
      </c>
      <c r="R84" s="402">
        <f>SUM(E84,G84,I84,K84,M84,Q84)</f>
        <v>1660.6824853649355</v>
      </c>
    </row>
    <row r="85" spans="1:18" ht="12.75">
      <c r="A85" s="406"/>
      <c r="B85" s="461" t="s">
        <v>350</v>
      </c>
      <c r="C85" s="461" t="s">
        <v>24</v>
      </c>
      <c r="D85" s="399"/>
      <c r="E85" s="397">
        <f>IF(D85&lt;1.5,,IF(D85&lt;1.5,,SUM(56.0211*(POWER((D85-1.5),1.05)))))</f>
        <v>0</v>
      </c>
      <c r="F85" s="396">
        <v>27.5</v>
      </c>
      <c r="G85" s="397">
        <f>IF(F85&lt;8,,IF(F85&lt;8,,SUM(7.86*(POWER((F85-8),1.1)))))</f>
        <v>206.28166043382632</v>
      </c>
      <c r="H85" s="396">
        <v>9.24</v>
      </c>
      <c r="I85" s="397">
        <f>IF(H85&lt;0.1,,IF(H85&gt;13,,SUM(46.0849*(POWER((13-H85),1.81)))))</f>
        <v>506.58071049294705</v>
      </c>
      <c r="J85" s="398">
        <v>125</v>
      </c>
      <c r="K85" s="397">
        <f>IF(J85&lt;75,,IF(J85&lt;75,,SUM(1.84523*(POWER((J85-75),1.348)))))</f>
        <v>359.96648946090556</v>
      </c>
      <c r="L85" s="114"/>
      <c r="M85" s="397">
        <f>IF(L85&lt;210,,IF(L85&lt;210,,SUM(0.188807*(POWER((L85-210),1.41)))))</f>
        <v>0</v>
      </c>
      <c r="N85" s="400">
        <v>2</v>
      </c>
      <c r="O85" s="401" t="s">
        <v>9</v>
      </c>
      <c r="P85" s="463">
        <v>41.7</v>
      </c>
      <c r="Q85" s="397">
        <f>IF((N85*60+P85)&lt;0.1,,IF((N85*60+P85)&gt;254,,SUM(0.11193*(POWER((254-(N85*60+P85)),1.88)))))</f>
        <v>554.0203300724205</v>
      </c>
      <c r="R85" s="402">
        <f>SUM(E85,G85,I85,K85,M85,Q85)</f>
        <v>1626.8491904600996</v>
      </c>
    </row>
    <row r="86" spans="1:18" ht="12.75">
      <c r="A86" s="406"/>
      <c r="B86" s="461" t="s">
        <v>351</v>
      </c>
      <c r="C86" s="461" t="s">
        <v>24</v>
      </c>
      <c r="D86" s="399"/>
      <c r="E86" s="397">
        <f>IF(D86&lt;1.5,,IF(D86&lt;1.5,,SUM(56.0211*(POWER((D86-1.5),1.05)))))</f>
        <v>0</v>
      </c>
      <c r="F86" s="396">
        <v>26</v>
      </c>
      <c r="G86" s="397">
        <f>IF(F86&lt;8,,IF(F86&lt;8,,SUM(7.86*(POWER((F86-8),1.1)))))</f>
        <v>188.8957999722035</v>
      </c>
      <c r="H86" s="396">
        <v>9.24</v>
      </c>
      <c r="I86" s="397">
        <f>IF(H86&lt;0.1,,IF(H86&gt;13,,SUM(46.0849*(POWER((13-H86),1.81)))))</f>
        <v>506.58071049294705</v>
      </c>
      <c r="J86" s="398">
        <v>130</v>
      </c>
      <c r="K86" s="397">
        <f>IF(J86&lt;75,,IF(J86&lt;75,,SUM(1.84523*(POWER((J86-75),1.348)))))</f>
        <v>409.31665113934156</v>
      </c>
      <c r="L86" s="114"/>
      <c r="M86" s="397">
        <f>IF(L86&lt;210,,IF(L86&lt;210,,SUM(0.188807*(POWER((L86-210),1.41)))))</f>
        <v>0</v>
      </c>
      <c r="N86" s="400">
        <v>2</v>
      </c>
      <c r="O86" s="401" t="s">
        <v>9</v>
      </c>
      <c r="P86" s="463">
        <v>53.5</v>
      </c>
      <c r="Q86" s="397">
        <f>IF((N86*60+P86)&lt;0.1,,IF((N86*60+P86)&gt;254,,SUM(0.11193*(POWER((254-(N86*60+P86)),1.88)))))</f>
        <v>428.3933877242497</v>
      </c>
      <c r="R86" s="402">
        <f>SUM(E86,G86,I86,K86,M86,Q86)</f>
        <v>1533.1865493287419</v>
      </c>
    </row>
    <row r="87" spans="1:18" ht="12.75">
      <c r="A87" s="406"/>
      <c r="B87" s="461" t="s">
        <v>352</v>
      </c>
      <c r="C87" s="461" t="s">
        <v>24</v>
      </c>
      <c r="D87" s="399">
        <v>7.69</v>
      </c>
      <c r="E87" s="397">
        <f>IF(D87&lt;1.5,,IF(D87&lt;1.5,,SUM(56.0211*(POWER((D87-1.5),1.05)))))</f>
        <v>379.862842400742</v>
      </c>
      <c r="F87" s="396"/>
      <c r="G87" s="397">
        <f>IF(F87&lt;8,,IF(F87&lt;8,,SUM(7.86*(POWER((F87-8),1.1)))))</f>
        <v>0</v>
      </c>
      <c r="H87" s="396">
        <v>9.88</v>
      </c>
      <c r="I87" s="397">
        <f>IF(H87&lt;0.1,,IF(H87&gt;13,,SUM(46.0849*(POWER((13-H87),1.81)))))</f>
        <v>361.3919418378202</v>
      </c>
      <c r="J87" s="398"/>
      <c r="K87" s="397">
        <f>IF(J87&lt;75,,IF(J87&lt;75,,SUM(1.84523*(POWER((J87-75),1.348)))))</f>
        <v>0</v>
      </c>
      <c r="L87" s="114">
        <v>380</v>
      </c>
      <c r="M87" s="397">
        <f>IF(L87&lt;210,,IF(L87&lt;210,,SUM(0.188807*(POWER((L87-210),1.41)))))</f>
        <v>263.60343840122874</v>
      </c>
      <c r="N87" s="400">
        <v>3</v>
      </c>
      <c r="O87" s="401" t="s">
        <v>9</v>
      </c>
      <c r="P87" s="463">
        <v>2</v>
      </c>
      <c r="Q87" s="397">
        <f>IF((N87*60+P87)&lt;0.1,,IF((N87*60+P87)&gt;254,,SUM(0.11193*(POWER((254-(N87*60+P87)),1.88)))))</f>
        <v>347.32144328319356</v>
      </c>
      <c r="R87" s="402">
        <f>SUM(E87,G87,I87,K87,M87,Q87)</f>
        <v>1352.1796659229844</v>
      </c>
    </row>
    <row r="88" spans="1:18" ht="12.75">
      <c r="A88" s="406"/>
      <c r="B88" s="461"/>
      <c r="C88" s="461"/>
      <c r="D88" s="399"/>
      <c r="E88" s="397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6"/>
      <c r="Q88" s="399"/>
      <c r="R88" s="421">
        <f>SUM(R83:R86)</f>
        <v>6519.193919081217</v>
      </c>
    </row>
    <row r="90" spans="1:18" ht="12.75">
      <c r="A90" s="406"/>
      <c r="B90" s="461" t="s">
        <v>353</v>
      </c>
      <c r="C90" s="461" t="s">
        <v>278</v>
      </c>
      <c r="D90" s="399"/>
      <c r="E90" s="397">
        <f>IF(D90&lt;1.5,,IF(D90&lt;1.5,,SUM(56.0211*(POWER((D90-1.5),1.05)))))</f>
        <v>0</v>
      </c>
      <c r="F90" s="396">
        <v>28</v>
      </c>
      <c r="G90" s="397">
        <f>IF(F90&lt;8,,IF(F90&lt;8,,SUM(7.86*(POWER((F90-8),1.1)))))</f>
        <v>212.10726365428422</v>
      </c>
      <c r="H90" s="396">
        <v>9.94</v>
      </c>
      <c r="I90" s="397">
        <f>IF(H90&lt;0.1,,IF(H90&gt;13,,SUM(46.0849*(POWER((13-H90),1.81)))))</f>
        <v>348.910815105516</v>
      </c>
      <c r="J90" s="398"/>
      <c r="K90" s="397">
        <f>IF(J90&lt;75,,IF(J90&lt;75,,SUM(1.84523*(POWER((J90-75),1.348)))))</f>
        <v>0</v>
      </c>
      <c r="L90" s="114">
        <v>322</v>
      </c>
      <c r="M90" s="397">
        <f>IF(L90&lt;210,,IF(L90&lt;210,,SUM(0.188807*(POWER((L90-210),1.41)))))</f>
        <v>146.35767562966475</v>
      </c>
      <c r="N90" s="400">
        <v>3</v>
      </c>
      <c r="O90" s="401" t="s">
        <v>9</v>
      </c>
      <c r="P90" s="463">
        <v>9</v>
      </c>
      <c r="Q90" s="397">
        <f>IF((N90*60+P90)&lt;0.1,,IF((N90*60+P90)&gt;254,,SUM(0.11193*(POWER((254-(N90*60+P90)),1.88)))))</f>
        <v>286.565308862726</v>
      </c>
      <c r="R90" s="402">
        <f>SUM(E90,G90,I90,K90,M90,Q90)</f>
        <v>993.941063252191</v>
      </c>
    </row>
    <row r="91" spans="1:18" ht="12.75">
      <c r="A91" s="406"/>
      <c r="B91" s="461" t="s">
        <v>354</v>
      </c>
      <c r="C91" s="461" t="s">
        <v>278</v>
      </c>
      <c r="D91" s="399"/>
      <c r="E91" s="397">
        <f>IF(D91&lt;1.5,,IF(D91&lt;1.5,,SUM(56.0211*(POWER((D91-1.5),1.05)))))</f>
        <v>0</v>
      </c>
      <c r="F91" s="396">
        <v>20.5</v>
      </c>
      <c r="G91" s="397">
        <f>IF(F91&lt;8,,IF(F91&lt;8,,SUM(7.86*(POWER((F91-8),1.1)))))</f>
        <v>126.48049609081832</v>
      </c>
      <c r="H91" s="396">
        <v>10.24</v>
      </c>
      <c r="I91" s="397">
        <f>IF(H91&lt;0.1,,IF(H91&gt;13,,SUM(46.0849*(POWER((13-H91),1.81)))))</f>
        <v>289.47035117046204</v>
      </c>
      <c r="J91" s="398">
        <v>125</v>
      </c>
      <c r="K91" s="397">
        <f>IF(J91&lt;75,,IF(J91&lt;75,,SUM(1.84523*(POWER((J91-75),1.348)))))</f>
        <v>359.96648946090556</v>
      </c>
      <c r="L91" s="114"/>
      <c r="M91" s="397">
        <f>IF(L91&lt;210,,IF(L91&lt;210,,SUM(0.188807*(POWER((L91-210),1.41)))))</f>
        <v>0</v>
      </c>
      <c r="N91" s="400">
        <v>3</v>
      </c>
      <c r="O91" s="401" t="s">
        <v>9</v>
      </c>
      <c r="P91" s="463">
        <v>23.2</v>
      </c>
      <c r="Q91" s="397">
        <f>IF((N91*60+P91)&lt;0.1,,IF((N91*60+P91)&gt;254,,SUM(0.11193*(POWER((254-(N91*60+P91)),1.88)))))</f>
        <v>180.28943713255467</v>
      </c>
      <c r="R91" s="402">
        <f>SUM(E91,G91,I91,K91,M91,Q91)</f>
        <v>956.2067738547406</v>
      </c>
    </row>
    <row r="92" spans="1:18" ht="12.75">
      <c r="A92" s="406"/>
      <c r="B92" s="461" t="s">
        <v>355</v>
      </c>
      <c r="C92" s="461" t="s">
        <v>278</v>
      </c>
      <c r="D92" s="399"/>
      <c r="E92" s="397">
        <f>IF(D92&lt;1.5,,IF(D92&lt;1.5,,SUM(56.0211*(POWER((D92-1.5),1.05)))))</f>
        <v>0</v>
      </c>
      <c r="F92" s="396">
        <v>29.5</v>
      </c>
      <c r="G92" s="397">
        <f>IF(F92&lt;8,,IF(F92&lt;8,,SUM(7.86*(POWER((F92-8),1.1)))))</f>
        <v>229.6703075420634</v>
      </c>
      <c r="H92" s="396">
        <v>10.58</v>
      </c>
      <c r="I92" s="397">
        <f>IF(H92&lt;0.1,,IF(H92&gt;13,,SUM(46.0849*(POWER((13-H92),1.81)))))</f>
        <v>228.1731099982624</v>
      </c>
      <c r="J92" s="398"/>
      <c r="K92" s="397">
        <f>IF(J92&lt;75,,IF(J92&lt;75,,SUM(1.84523*(POWER((J92-75),1.348)))))</f>
        <v>0</v>
      </c>
      <c r="L92" s="114">
        <v>280</v>
      </c>
      <c r="M92" s="397">
        <f>IF(L92&lt;210,,IF(L92&lt;210,,SUM(0.188807*(POWER((L92-210),1.41)))))</f>
        <v>75.44080745957856</v>
      </c>
      <c r="N92" s="400">
        <v>3</v>
      </c>
      <c r="O92" s="401" t="s">
        <v>9</v>
      </c>
      <c r="P92" s="463">
        <v>11.4</v>
      </c>
      <c r="Q92" s="397">
        <f>IF((N92*60+P92)&lt;0.1,,IF((N92*60+P92)&gt;254,,SUM(0.11193*(POWER((254-(N92*60+P92)),1.88)))))</f>
        <v>266.996919200405</v>
      </c>
      <c r="R92" s="402">
        <f>SUM(E92,G92,I92,K92,M92,Q92)</f>
        <v>800.2811442003094</v>
      </c>
    </row>
    <row r="93" spans="1:18" ht="12.75">
      <c r="A93" s="406"/>
      <c r="B93" s="461" t="s">
        <v>356</v>
      </c>
      <c r="C93" s="461" t="s">
        <v>278</v>
      </c>
      <c r="D93" s="399">
        <v>6.48</v>
      </c>
      <c r="E93" s="397">
        <f>IF(D93&lt;1.5,,IF(D93&lt;1.5,,SUM(56.0211*(POWER((D93-1.5),1.05)))))</f>
        <v>302.30298954609134</v>
      </c>
      <c r="F93" s="396"/>
      <c r="G93" s="397">
        <f>IF(F93&lt;8,,IF(F93&lt;8,,SUM(7.86*(POWER((F93-8),1.1)))))</f>
        <v>0</v>
      </c>
      <c r="H93" s="396">
        <v>10.47</v>
      </c>
      <c r="I93" s="397">
        <f>IF(H93&lt;0.1,,IF(H93&gt;13,,SUM(46.0849*(POWER((13-H93),1.81)))))</f>
        <v>247.2901356398273</v>
      </c>
      <c r="J93" s="398"/>
      <c r="K93" s="397">
        <f>IF(J93&lt;75,,IF(J93&lt;75,,SUM(1.84523*(POWER((J93-75),1.348)))))</f>
        <v>0</v>
      </c>
      <c r="L93" s="114">
        <v>310</v>
      </c>
      <c r="M93" s="397">
        <f>IF(L93&lt;210,,IF(L93&lt;210,,SUM(0.188807*(POWER((L93-210),1.41)))))</f>
        <v>124.74354783797025</v>
      </c>
      <c r="N93" s="400">
        <v>4</v>
      </c>
      <c r="O93" s="401" t="s">
        <v>9</v>
      </c>
      <c r="P93" s="463">
        <v>8.6</v>
      </c>
      <c r="Q93" s="397">
        <f>IF((N93*60+P93)&lt;0.1,,IF((N93*60+P93)&gt;254,,SUM(0.11193*(POWER((254-(N93*60+P93)),1.88)))))</f>
        <v>2.6659179094574386</v>
      </c>
      <c r="R93" s="402">
        <f>SUM(E93,G93,I93,K93,M93,Q93)</f>
        <v>677.0025909333464</v>
      </c>
    </row>
    <row r="94" spans="1:18" ht="12.75">
      <c r="A94" s="406"/>
      <c r="B94" s="461" t="s">
        <v>357</v>
      </c>
      <c r="C94" s="461" t="s">
        <v>278</v>
      </c>
      <c r="D94" s="399">
        <v>6.42</v>
      </c>
      <c r="E94" s="397">
        <f>IF(D94&lt;1.5,,IF(D94&lt;1.5,,SUM(56.0211*(POWER((D94-1.5),1.05)))))</f>
        <v>298.47983094099027</v>
      </c>
      <c r="F94" s="396"/>
      <c r="G94" s="397">
        <f>IF(F94&lt;8,,IF(F94&lt;8,,SUM(7.86*(POWER((F94-8),1.1)))))</f>
        <v>0</v>
      </c>
      <c r="H94" s="396">
        <v>10.03</v>
      </c>
      <c r="I94" s="397">
        <f>IF(H94&lt;0.1,,IF(H94&gt;13,,SUM(46.0849*(POWER((13-H94),1.81)))))</f>
        <v>330.5581145582413</v>
      </c>
      <c r="J94" s="398">
        <v>0</v>
      </c>
      <c r="K94" s="397">
        <f>IF(J94&lt;75,,IF(J94&lt;75,,SUM(1.84523*(POWER((J94-75),1.348)))))</f>
        <v>0</v>
      </c>
      <c r="L94" s="114"/>
      <c r="M94" s="397">
        <f>IF(L94&lt;210,,IF(L94&lt;210,,SUM(0.188807*(POWER((L94-210),1.41)))))</f>
        <v>0</v>
      </c>
      <c r="N94" s="400">
        <v>0</v>
      </c>
      <c r="O94" s="401" t="s">
        <v>9</v>
      </c>
      <c r="P94" s="463">
        <v>0</v>
      </c>
      <c r="Q94" s="397">
        <f>IF((N94*60+P94)&lt;0.1,,IF((N94*60+P94)&gt;254,,SUM(0.11193*(POWER((254-(N94*60+P94)),1.88)))))</f>
        <v>0</v>
      </c>
      <c r="R94" s="402">
        <f>SUM(E94,G94,I94,K94,M94,Q94)</f>
        <v>629.0379454992316</v>
      </c>
    </row>
    <row r="95" spans="1:18" ht="12.75">
      <c r="A95" s="406"/>
      <c r="B95" s="399"/>
      <c r="C95" s="461"/>
      <c r="D95" s="399"/>
      <c r="E95" s="397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6"/>
      <c r="Q95" s="399"/>
      <c r="R95" s="475">
        <f>SUM(R90:R93)</f>
        <v>3427.4315722405872</v>
      </c>
    </row>
    <row r="97" spans="1:18" ht="12.75">
      <c r="A97" s="406"/>
      <c r="B97" s="461" t="s">
        <v>358</v>
      </c>
      <c r="C97" s="461" t="s">
        <v>118</v>
      </c>
      <c r="D97" s="399"/>
      <c r="E97" s="397">
        <f>IF(D97&lt;1.5,,IF(D97&lt;1.5,,SUM(56.0211*(POWER((D97-1.5),1.05)))))</f>
        <v>0</v>
      </c>
      <c r="F97" s="396">
        <v>41.5</v>
      </c>
      <c r="G97" s="397">
        <f>IF(F97&lt;8,,IF(F97&lt;8,,SUM(7.86*(POWER((F97-8),1.1)))))</f>
        <v>374.0863260723133</v>
      </c>
      <c r="H97" s="396">
        <v>9.04</v>
      </c>
      <c r="I97" s="397">
        <f>IF(H97&lt;0.1,,IF(H97&gt;13,,SUM(46.0849*(POWER((13-H97),1.81)))))</f>
        <v>556.3997625411671</v>
      </c>
      <c r="J97" s="398"/>
      <c r="K97" s="397">
        <f>IF(J97&lt;75,,IF(J97&lt;75,,SUM(1.84523*(POWER((J97-75),1.348)))))</f>
        <v>0</v>
      </c>
      <c r="L97" s="114">
        <v>396</v>
      </c>
      <c r="M97" s="397">
        <f>IF(L97&lt;210,,IF(L97&lt;210,,SUM(0.188807*(POWER((L97-210),1.41)))))</f>
        <v>299.24805961263473</v>
      </c>
      <c r="N97" s="400">
        <v>3</v>
      </c>
      <c r="O97" s="401" t="s">
        <v>9</v>
      </c>
      <c r="P97" s="463">
        <v>12.1</v>
      </c>
      <c r="Q97" s="397">
        <f>IF((N97*60+P97)&lt;0.1,,IF((N97*60+P97)&gt;254,,SUM(0.11193*(POWER((254-(N97*60+P97)),1.88)))))</f>
        <v>261.4116413284384</v>
      </c>
      <c r="R97" s="402">
        <f>SUM(E97,G97,I97,K97,M97,Q97)</f>
        <v>1491.1457895545536</v>
      </c>
    </row>
    <row r="98" spans="1:18" ht="12.75">
      <c r="A98" s="406"/>
      <c r="B98" s="461" t="s">
        <v>359</v>
      </c>
      <c r="C98" s="461" t="s">
        <v>118</v>
      </c>
      <c r="D98" s="399"/>
      <c r="E98" s="397">
        <f>IF(D98&lt;1.5,,IF(D98&lt;1.5,,SUM(56.0211*(POWER((D98-1.5),1.05)))))</f>
        <v>0</v>
      </c>
      <c r="F98" s="396">
        <v>39.5</v>
      </c>
      <c r="G98" s="397">
        <f>IF(F98&lt;8,,IF(F98&lt;8,,SUM(7.86*(POWER((F98-8),1.1)))))</f>
        <v>349.5941488198041</v>
      </c>
      <c r="H98" s="396">
        <v>9.66</v>
      </c>
      <c r="I98" s="397">
        <f>IF(H98&lt;0.1,,IF(H98&gt;13,,SUM(46.0849*(POWER((13-H98),1.81)))))</f>
        <v>408.8271735528198</v>
      </c>
      <c r="J98" s="398"/>
      <c r="K98" s="397">
        <f>IF(J98&lt;75,,IF(J98&lt;75,,SUM(1.84523*(POWER((J98-75),1.348)))))</f>
        <v>0</v>
      </c>
      <c r="L98" s="114">
        <v>370</v>
      </c>
      <c r="M98" s="397">
        <f>IF(L98&lt;210,,IF(L98&lt;210,,SUM(0.188807*(POWER((L98-210),1.41)))))</f>
        <v>242.00663177081523</v>
      </c>
      <c r="N98" s="400">
        <v>3</v>
      </c>
      <c r="O98" s="401" t="s">
        <v>9</v>
      </c>
      <c r="P98" s="463">
        <v>7.2</v>
      </c>
      <c r="Q98" s="397">
        <f>IF((N98*60+P98)&lt;0.1,,IF((N98*60+P98)&gt;254,,SUM(0.11193*(POWER((254-(N98*60+P98)),1.88)))))</f>
        <v>301.66592254862326</v>
      </c>
      <c r="R98" s="402">
        <f>SUM(E98,G98,I98,K98,M98,Q98)</f>
        <v>1302.0938766920624</v>
      </c>
    </row>
    <row r="99" spans="1:18" ht="12.75">
      <c r="A99" s="406"/>
      <c r="B99" s="461" t="s">
        <v>360</v>
      </c>
      <c r="C99" s="461" t="s">
        <v>118</v>
      </c>
      <c r="D99" s="399">
        <v>7.24</v>
      </c>
      <c r="E99" s="397">
        <f>IF(D99&lt;1.5,,IF(D99&lt;1.5,,SUM(56.0211*(POWER((D99-1.5),1.05)))))</f>
        <v>350.9208067910592</v>
      </c>
      <c r="F99" s="396"/>
      <c r="G99" s="397">
        <f>IF(F99&lt;8,,IF(F99&lt;8,,SUM(7.86*(POWER((F99-8),1.1)))))</f>
        <v>0</v>
      </c>
      <c r="H99" s="396">
        <v>9.69</v>
      </c>
      <c r="I99" s="397">
        <f>IF(H99&lt;0.1,,IF(H99&gt;13,,SUM(46.0849*(POWER((13-H99),1.81)))))</f>
        <v>402.20486383212733</v>
      </c>
      <c r="J99" s="398">
        <v>130</v>
      </c>
      <c r="K99" s="397">
        <f>IF(J99&lt;75,,IF(J99&lt;75,,SUM(1.84523*(POWER((J99-75),1.348)))))</f>
        <v>409.31665113934156</v>
      </c>
      <c r="L99" s="114"/>
      <c r="M99" s="397">
        <f>IF(L99&lt;210,,IF(L99&lt;210,,SUM(0.188807*(POWER((L99-210),1.41)))))</f>
        <v>0</v>
      </c>
      <c r="N99" s="400">
        <v>0</v>
      </c>
      <c r="O99" s="401" t="s">
        <v>9</v>
      </c>
      <c r="P99" s="466">
        <v>0</v>
      </c>
      <c r="Q99" s="397">
        <f>IF((N99*60+P99)&lt;0.1,,IF((N99*60+P99)&gt;254,,SUM(0.11193*(POWER((254-(N99*60+P99)),1.88)))))</f>
        <v>0</v>
      </c>
      <c r="R99" s="402">
        <f>SUM(E99,G99,I99,K99,M99,Q99)</f>
        <v>1162.442321762528</v>
      </c>
    </row>
    <row r="100" spans="1:18" ht="12.75">
      <c r="A100" s="406"/>
      <c r="B100" s="461"/>
      <c r="C100" s="461"/>
      <c r="D100" s="399"/>
      <c r="E100" s="397">
        <f>IF(D100&lt;1.5,,IF(D100&lt;1.5,,SUM(56.0211*(POWER((D100-1.5),1.05)))))</f>
        <v>0</v>
      </c>
      <c r="F100" s="396"/>
      <c r="G100" s="397">
        <f>IF(F100&lt;8,,IF(F100&lt;8,,SUM(7.86*(POWER((F100-8),1.1)))))</f>
        <v>0</v>
      </c>
      <c r="H100" s="396"/>
      <c r="I100" s="397">
        <f>IF(H100&lt;0.1,,IF(H100&gt;13,,SUM(46.0849*(POWER((13-H100),1.81)))))</f>
        <v>0</v>
      </c>
      <c r="J100" s="398"/>
      <c r="K100" s="397">
        <f>IF(J100&lt;75,,IF(J100&lt;75,,SUM(1.84523*(POWER((J100-75),1.348)))))</f>
        <v>0</v>
      </c>
      <c r="L100" s="114"/>
      <c r="M100" s="397">
        <f>IF(L100&lt;210,,IF(L100&lt;210,,SUM(0.188807*(POWER((L100-210),1.41)))))</f>
        <v>0</v>
      </c>
      <c r="N100" s="400"/>
      <c r="O100" s="401" t="s">
        <v>9</v>
      </c>
      <c r="P100" s="466"/>
      <c r="Q100" s="397">
        <f>IF((N100*60+P100)&lt;0.1,,IF((N100*60+P100)&gt;254,,SUM(0.11193*(POWER((254-(N100*60+P100)),1.88)))))</f>
        <v>0</v>
      </c>
      <c r="R100" s="402">
        <f>SUM(E100,G100,I100,K100,M100,Q100)</f>
        <v>0</v>
      </c>
    </row>
    <row r="101" spans="1:18" ht="12.75">
      <c r="A101" s="406"/>
      <c r="B101" s="461"/>
      <c r="C101" s="461"/>
      <c r="D101" s="399"/>
      <c r="E101" s="397">
        <f>IF(D101&lt;1.5,,IF(D101&lt;1.5,,SUM(56.0211*(POWER((D101-1.5),1.05)))))</f>
        <v>0</v>
      </c>
      <c r="F101" s="396"/>
      <c r="G101" s="397">
        <f>IF(F101&lt;8,,IF(F101&lt;8,,SUM(7.86*(POWER((F101-8),1.1)))))</f>
        <v>0</v>
      </c>
      <c r="H101" s="396"/>
      <c r="I101" s="397">
        <f>IF(H101&lt;0.1,,IF(H101&gt;13,,SUM(46.0849*(POWER((13-H101),1.81)))))</f>
        <v>0</v>
      </c>
      <c r="J101" s="398"/>
      <c r="K101" s="397">
        <f>IF(J101&lt;75,,IF(J101&lt;75,,SUM(1.84523*(POWER((J101-75),1.348)))))</f>
        <v>0</v>
      </c>
      <c r="L101" s="114"/>
      <c r="M101" s="397">
        <f>IF(L101&lt;210,,IF(L101&lt;210,,SUM(0.188807*(POWER((L101-210),1.41)))))</f>
        <v>0</v>
      </c>
      <c r="N101" s="400"/>
      <c r="O101" s="401" t="s">
        <v>9</v>
      </c>
      <c r="P101" s="466"/>
      <c r="Q101" s="397">
        <f>IF((N101*60+P101)&lt;0.1,,IF((N101*60+P101)&gt;254,,SUM(0.11193*(POWER((254-(N101*60+P101)),1.88)))))</f>
        <v>0</v>
      </c>
      <c r="R101" s="402">
        <f>SUM(E101,G101,I101,K101,M101,Q101)</f>
        <v>0</v>
      </c>
    </row>
    <row r="102" spans="1:18" ht="12.75">
      <c r="A102" s="406"/>
      <c r="B102" s="461"/>
      <c r="C102" s="461"/>
      <c r="D102" s="399"/>
      <c r="E102" s="397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6"/>
      <c r="Q102" s="399"/>
      <c r="R102" s="475">
        <f>SUM(R97:R100)</f>
        <v>3955.6819880091443</v>
      </c>
    </row>
    <row r="105" spans="2:4" ht="12.75">
      <c r="B105" s="454" t="s">
        <v>361</v>
      </c>
      <c r="C105" s="454"/>
      <c r="D105" s="456"/>
    </row>
    <row r="106" spans="2:4" ht="12.75">
      <c r="B106" s="392">
        <v>1</v>
      </c>
      <c r="C106" s="476" t="s">
        <v>18</v>
      </c>
      <c r="D106" s="477">
        <v>7078.146207699235</v>
      </c>
    </row>
    <row r="107" spans="2:4" ht="12.75">
      <c r="B107" s="392">
        <v>2</v>
      </c>
      <c r="C107" s="476" t="s">
        <v>24</v>
      </c>
      <c r="D107" s="477">
        <v>6519.193919081217</v>
      </c>
    </row>
    <row r="108" spans="2:4" ht="12.75">
      <c r="B108" s="392">
        <v>3</v>
      </c>
      <c r="C108" s="476" t="s">
        <v>15</v>
      </c>
      <c r="D108" s="477">
        <v>5922.3231673231285</v>
      </c>
    </row>
    <row r="109" spans="2:4" ht="12.75">
      <c r="B109" s="392">
        <v>4</v>
      </c>
      <c r="C109" s="474" t="s">
        <v>100</v>
      </c>
      <c r="D109" s="477">
        <v>5661.017036973195</v>
      </c>
    </row>
    <row r="110" spans="2:4" ht="12.75">
      <c r="B110" s="392">
        <v>5</v>
      </c>
      <c r="C110" s="474" t="s">
        <v>205</v>
      </c>
      <c r="D110" s="477">
        <v>5373.235065563098</v>
      </c>
    </row>
    <row r="111" spans="2:4" ht="12.75">
      <c r="B111" s="392">
        <v>6</v>
      </c>
      <c r="C111" s="478" t="s">
        <v>13</v>
      </c>
      <c r="D111" s="477">
        <v>5189.79173542913</v>
      </c>
    </row>
    <row r="112" spans="2:4" ht="12.75">
      <c r="B112" s="392">
        <v>7</v>
      </c>
      <c r="C112" s="476" t="s">
        <v>23</v>
      </c>
      <c r="D112" s="477">
        <v>4832.785982032906</v>
      </c>
    </row>
    <row r="113" spans="2:4" ht="12.75">
      <c r="B113" s="392">
        <v>8</v>
      </c>
      <c r="C113" s="474" t="s">
        <v>21</v>
      </c>
      <c r="D113" s="477">
        <v>4650.908088469578</v>
      </c>
    </row>
    <row r="114" spans="2:4" ht="12.75">
      <c r="B114" s="392">
        <v>9</v>
      </c>
      <c r="C114" s="474" t="s">
        <v>82</v>
      </c>
      <c r="D114" s="479">
        <v>4099.647775524146</v>
      </c>
    </row>
    <row r="115" spans="2:4" ht="12.75">
      <c r="B115" s="392">
        <v>10</v>
      </c>
      <c r="C115" s="474" t="s">
        <v>17</v>
      </c>
      <c r="D115" s="477">
        <v>3955.6819880091443</v>
      </c>
    </row>
    <row r="116" spans="2:4" ht="12.75">
      <c r="B116" s="392">
        <v>11</v>
      </c>
      <c r="C116" s="474" t="s">
        <v>124</v>
      </c>
      <c r="D116" s="477">
        <v>3853.6804139956284</v>
      </c>
    </row>
    <row r="117" spans="2:4" ht="12.75">
      <c r="B117" s="392">
        <v>12</v>
      </c>
      <c r="C117" s="476" t="s">
        <v>88</v>
      </c>
      <c r="D117" s="477">
        <v>3532.0863137274323</v>
      </c>
    </row>
    <row r="118" spans="2:4" ht="12.75">
      <c r="B118" s="392">
        <v>13</v>
      </c>
      <c r="C118" s="474" t="s">
        <v>20</v>
      </c>
      <c r="D118" s="477">
        <v>3427.4315722405872</v>
      </c>
    </row>
    <row r="119" spans="2:4" ht="12.75">
      <c r="B119" s="392">
        <v>14</v>
      </c>
      <c r="C119" s="474" t="s">
        <v>362</v>
      </c>
      <c r="D119" s="479">
        <v>1857.1570496038382</v>
      </c>
    </row>
    <row r="121" spans="3:4" ht="12.75">
      <c r="C121" s="455" t="s">
        <v>125</v>
      </c>
      <c r="D121" s="454"/>
    </row>
    <row r="122" spans="3:4" ht="12.75">
      <c r="C122" s="455" t="s">
        <v>207</v>
      </c>
      <c r="D122" s="454"/>
    </row>
  </sheetData>
  <sheetProtection/>
  <mergeCells count="1">
    <mergeCell ref="N5:P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Acer</cp:lastModifiedBy>
  <cp:lastPrinted>2017-09-21T12:50:23Z</cp:lastPrinted>
  <dcterms:created xsi:type="dcterms:W3CDTF">2007-05-25T07:12:57Z</dcterms:created>
  <dcterms:modified xsi:type="dcterms:W3CDTF">2022-09-18T16:31:54Z</dcterms:modified>
  <cp:category/>
  <cp:version/>
  <cp:contentType/>
  <cp:contentStatus/>
</cp:coreProperties>
</file>